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670" windowHeight="6795" tabRatio="949" firstSheet="3" activeTab="9"/>
  </bookViews>
  <sheets>
    <sheet name="Załącznik nr 3" sheetId="1" r:id="rId1"/>
    <sheet name="Załącznik nr 4" sheetId="2" r:id="rId2"/>
    <sheet name="Załącznik nr 5" sheetId="3" r:id="rId3"/>
    <sheet name="Załącznik nr 6" sheetId="4" r:id="rId4"/>
    <sheet name="Załącznik nr 7" sheetId="5" r:id="rId5"/>
    <sheet name="Załącznik nr 8" sheetId="6" r:id="rId6"/>
    <sheet name="Załącznik nr 9" sheetId="7" r:id="rId7"/>
    <sheet name="Załącznik nr 10" sheetId="8" r:id="rId8"/>
    <sheet name="Załącznik nr 11" sheetId="9" r:id="rId9"/>
    <sheet name="Załącznik nr 12" sheetId="10" r:id="rId10"/>
    <sheet name="Załącznik nr 14" sheetId="11" r:id="rId11"/>
  </sheets>
  <definedNames>
    <definedName name="_xlnm.Print_Area" localSheetId="7">'Załącznik nr 10'!$A$1:$G$28</definedName>
    <definedName name="_xlnm.Print_Area" localSheetId="8">'Załącznik nr 11'!$A:$IV</definedName>
    <definedName name="_xlnm.Print_Area" localSheetId="9">'Załącznik nr 12'!$A$1:$H$44</definedName>
    <definedName name="_xlnm.Print_Area" localSheetId="10">'Załącznik nr 14'!$A$1:$E$30</definedName>
    <definedName name="_xlnm.Print_Area" localSheetId="0">'Załącznik nr 3'!$A$1:$F$21</definedName>
    <definedName name="_xlnm.Print_Area" localSheetId="1">'Załącznik nr 4'!$A$1:$I$21</definedName>
    <definedName name="_xlnm.Print_Area" localSheetId="2">'Załącznik nr 5'!$A$1:$E$49</definedName>
    <definedName name="_xlnm.Print_Area" localSheetId="3">'Załącznik nr 6'!$A$1:$E$21</definedName>
    <definedName name="_xlnm.Print_Area" localSheetId="4">'Załącznik nr 7'!$A$1:$E$30</definedName>
    <definedName name="_xlnm.Print_Area" localSheetId="5">'Załącznik nr 8'!$A$1:$E$27</definedName>
    <definedName name="_xlnm.Print_Area" localSheetId="6">'Załącznik nr 9'!$A$1:$F$14</definedName>
    <definedName name="_xlnm.Print_Titles" localSheetId="3">'Załącznik nr 6'!$8:$9</definedName>
  </definedNames>
  <calcPr fullCalcOnLoad="1"/>
</workbook>
</file>

<file path=xl/sharedStrings.xml><?xml version="1.0" encoding="utf-8"?>
<sst xmlns="http://schemas.openxmlformats.org/spreadsheetml/2006/main" count="381" uniqueCount="227">
  <si>
    <t>Przychody i rozchody związane z finansowaniem niedoboru                                                i rozdysponowaniem nadwyżki</t>
  </si>
  <si>
    <t>Przychody</t>
  </si>
  <si>
    <t>Rozchody</t>
  </si>
  <si>
    <t>§</t>
  </si>
  <si>
    <t>Nazwa paragrafu</t>
  </si>
  <si>
    <t>Kwota</t>
  </si>
  <si>
    <t>Spłaty otrzymanych krajowych pożyczek i kredytów</t>
  </si>
  <si>
    <t>Przychody z tytułu innych rozliczeń krajowych (nadwyżka z kredytu i pożyczki)</t>
  </si>
  <si>
    <t>Razem</t>
  </si>
  <si>
    <t>Załącznik nr 3</t>
  </si>
  <si>
    <t>w zł</t>
  </si>
  <si>
    <t xml:space="preserve"> </t>
  </si>
  <si>
    <t>Dochody</t>
  </si>
  <si>
    <t>Wydatki</t>
  </si>
  <si>
    <t>Budżet Powiatu Wąbrzeskiego na rok 2006</t>
  </si>
  <si>
    <t>kredyt z EBI (2005-2006)</t>
  </si>
  <si>
    <t xml:space="preserve">kredyt na pokrycie deficytu </t>
  </si>
  <si>
    <t>z tego:</t>
  </si>
  <si>
    <t>Przychody z zaciągniętych pożyczek i kredytów na rynku krajowym</t>
  </si>
  <si>
    <t>Przychody ze spłat pożyczek i kredytów udzielonych ze środków publicznych</t>
  </si>
  <si>
    <t>Rady Powiatu w Wąbrzeźnie</t>
  </si>
  <si>
    <t>z dnia 29 grudnia 2005 r.</t>
  </si>
  <si>
    <t>Planowany deficyt: 4 784 511 zł</t>
  </si>
  <si>
    <t>kredyt inwestycyjny</t>
  </si>
  <si>
    <t>do uchwały nr XXXI/135/2005</t>
  </si>
  <si>
    <t>Załącznik nr 4</t>
  </si>
  <si>
    <t>uchwały nr XXXI/135/2005</t>
  </si>
  <si>
    <t xml:space="preserve">WYKAZ WYDATKÓW INWESTYCYJNYCH </t>
  </si>
  <si>
    <t>Lp.</t>
  </si>
  <si>
    <t>Dział-Rozdział</t>
  </si>
  <si>
    <t>Paragraf</t>
  </si>
  <si>
    <t>Nakłady finansowo- -inwestycyjne</t>
  </si>
  <si>
    <t>Nazwa jednostki budżetowej</t>
  </si>
  <si>
    <t>Nazwa zadania inwestycyjnego</t>
  </si>
  <si>
    <t>Rok rozpoczęcia</t>
  </si>
  <si>
    <t>Rok zakończenia</t>
  </si>
  <si>
    <t>Źródła finansowania inwestycji</t>
  </si>
  <si>
    <t>Starostwo Powiatowe
w Wąbrzeźnie</t>
  </si>
  <si>
    <t xml:space="preserve">Budowa obwodnicy miasta Wąbrzeźno </t>
  </si>
  <si>
    <t>środki bezzwrotne z Unii Europejskiej - 6 672 000 zł</t>
  </si>
  <si>
    <t>kredyt inwestycyjny -                                  2 401 000 zł</t>
  </si>
  <si>
    <t>dotacja z gminy miejskiej Wąbrzeźno - 2 237 000 zł</t>
  </si>
  <si>
    <t>Zarząd Dróg Powiatowych
w Wąbrzeźnie</t>
  </si>
  <si>
    <t>Zakup ciągnika i spawarko-prądownicy</t>
  </si>
  <si>
    <t xml:space="preserve">kredyt </t>
  </si>
  <si>
    <t>Zakup kserokopiarki i oprogramowania</t>
  </si>
  <si>
    <t>kredyt</t>
  </si>
  <si>
    <t>Spłaty rat leasingowych za aparat ultrasonograficzy z kolorowym Dopplerem</t>
  </si>
  <si>
    <t>Razem:</t>
  </si>
  <si>
    <t>Załącznik nr 5</t>
  </si>
  <si>
    <t>Plan finansowy gospodarstw pomocniczych</t>
  </si>
  <si>
    <t>w złotych</t>
  </si>
  <si>
    <t>Klasyfikacja budżetowa</t>
  </si>
  <si>
    <t>Nazwa</t>
  </si>
  <si>
    <t>Plan</t>
  </si>
  <si>
    <t>Dział</t>
  </si>
  <si>
    <t xml:space="preserve">Rozdział </t>
  </si>
  <si>
    <t>Działalność usługowa</t>
  </si>
  <si>
    <t>Gospodarstwa pomocnicze</t>
  </si>
  <si>
    <t>Powiatowy Ośrodek Dokumentacji Geodezyjnej i Kartograficznej w Wąbrzeźnie</t>
  </si>
  <si>
    <t>1. Stan środków na dzień 1 stycznia</t>
  </si>
  <si>
    <t>2. Przychody</t>
  </si>
  <si>
    <t>0830</t>
  </si>
  <si>
    <t>Wpływy z usług</t>
  </si>
  <si>
    <t>0920</t>
  </si>
  <si>
    <t>Pozostałe odsetki</t>
  </si>
  <si>
    <t>3. Wydatki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</si>
  <si>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</si>
  <si>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</si>
  <si>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</si>
  <si>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</si>
  <si>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</si>
  <si>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pozostałych</t>
  </si>
  <si>
    <t>Podróże służbowe krajowe</t>
  </si>
  <si>
    <t>Odpis na zakładowy fundusz świadczeń socjalnych</t>
  </si>
  <si>
    <t>Podatek od towarów i usług (VAT)</t>
  </si>
  <si>
    <t xml:space="preserve">4. Stan środków na dzień 31 grudnia </t>
  </si>
  <si>
    <t>Oświata i wychowanie</t>
  </si>
  <si>
    <t>Warsztaty Szkolne przy Zespole Szkół Zawodowych w Wąbrzeźnie</t>
  </si>
  <si>
    <t>0840</t>
  </si>
  <si>
    <t>Wpływy ze sprzedaży wyrobów</t>
  </si>
  <si>
    <t>Zakup energii</t>
  </si>
  <si>
    <t>Różne opłaty i składki</t>
  </si>
  <si>
    <t>OGÓŁEM:</t>
  </si>
  <si>
    <t>Przychody:</t>
  </si>
  <si>
    <t>Wydatki:</t>
  </si>
  <si>
    <t>Załącznik nr 6</t>
  </si>
  <si>
    <t>Plan finansowy dochodów własnych</t>
  </si>
  <si>
    <t>Edukacyjna opieka wychowawcza</t>
  </si>
  <si>
    <t>Specjalne ośrodki szkolno-wychowawcze</t>
  </si>
  <si>
    <t>Specjalny Ośrodek Szkolno-Wychowawczy w Dębowej Łące</t>
  </si>
  <si>
    <t>0960</t>
  </si>
  <si>
    <t>Otrzymane spadki, zapisy i darowizny w postaci pieniężnej</t>
  </si>
  <si>
    <t>Zakup środków żywności</t>
  </si>
  <si>
    <t>Załącznik nr 7</t>
  </si>
  <si>
    <t>Powiatowy Fundusz Ochrony Środowiska i Gospodarki Wodnej</t>
  </si>
  <si>
    <t>Gospodarka komunalna i ochrona środowiska</t>
  </si>
  <si>
    <t>Fundusz Ochrony Środowiska i Gospodarki Wodnej</t>
  </si>
  <si>
    <t xml:space="preserve">1. Stan środków obrotowych na dzień 1 stycznia </t>
  </si>
  <si>
    <t>Przelewy redystrybucyjne</t>
  </si>
  <si>
    <t>Dotacje przekazane z funduszy celowych na realizację zadań bieżących dla jednostek sektora finansów publicznych</t>
  </si>
  <si>
    <t>Wydatki na zakupy inwestycyjne funduszy celowych</t>
  </si>
  <si>
    <t>Dotacje z funduszy celowych na finansowanie lub dofinansowanie kosztów realizacji inwestycji i zakupów inwestycyjnych innych jednostek sektora finansów publicznych</t>
  </si>
  <si>
    <t>4. Stan środków obrotowych na dzień 31 grudnia</t>
  </si>
  <si>
    <t>Załącznik nr 8</t>
  </si>
  <si>
    <t>Powiatowy Fundusz Gospodarki Zasobem Geodezyjnym i Kartograficznym</t>
  </si>
  <si>
    <t>Fundusz Gospodarki Zasobem Geodezyjnym i Kartograficznym</t>
  </si>
  <si>
    <t>Załącznik nr 9</t>
  </si>
  <si>
    <t>Plan dotacji dla jednostek i zadań</t>
  </si>
  <si>
    <t>Rozdział</t>
  </si>
  <si>
    <t>Wyszczególnienie</t>
  </si>
  <si>
    <t>Dotacja z budżetu powiatu</t>
  </si>
  <si>
    <t>Dotacja podmiotowa z budżetu dla niepublicznej jednostki systemu oświaty (Liceum Ogólnokształcące dla Dorosłych w Wąbrzeźnie)</t>
  </si>
  <si>
    <t>Dotacja podmiotowa z budżetu dla niepublicznej jednostki systemu oświaty  (Liceum Ogólnokształcące w Płużnicy)</t>
  </si>
  <si>
    <t>Dotacja celowa z budżetu dla Zakładu Opieki Zdrowotnej Szpital Powiatowy w Wąbrzeźnie na wydatki inwestycyjne - dobudowa windy hydraulicznej z szybem zewnętrznym do przewozu osób niepełnosprawnych (50 000 zł); dosprzetowienie Oddziału Chirurgicznego (150 000 zł)</t>
  </si>
  <si>
    <t>Dotacja celowa z budżetu na finansowanie lub dofinansowanie zadań zleconych do realizacji stowarzyszeniom - prowadzenie grupowych i indywidualnych zajęć dla dzieci niepełnosprawnych mających na celu nabywanie, rozwijanie i podtrzymywanie umiejętności niezbędnych do samodzielnego funkcjonowania</t>
  </si>
  <si>
    <t>RAZEM</t>
  </si>
  <si>
    <t>Załącznik nr 10</t>
  </si>
  <si>
    <t>Projekt Budżet Powiatu Wąbrzeskiego na rok 2006</t>
  </si>
  <si>
    <t>Dochody i wydatki związane z realizacją zadań wspólnych realizowanych w drodze umów lub porozumień między jednostkami samorządu terytorialnego a Zarządem Powiatu</t>
  </si>
  <si>
    <t>Zakres zadania</t>
  </si>
  <si>
    <t>Planowane dochody</t>
  </si>
  <si>
    <t>Planowane wydatki</t>
  </si>
  <si>
    <t>010</t>
  </si>
  <si>
    <t>01095</t>
  </si>
  <si>
    <t>Wykonanie badań stosowanych i prac rozwojowych pod nazwą „Funkcjonowanie rynku trzody chlewnej, mięsa wieprzowego i jego przetwórstwa w województwie kujawsko-pomorskim – stan obecny, perspektywy i koncepcje rozwoju” - dotacja dla samorządu Województwa Kujawsko-Pomorskiego</t>
  </si>
  <si>
    <t>Zimowe utrzymanie odcinków dróg znajdujących się w granicach administracyjnych Powiatu Golubsko-Dobrzyńskiego i Powiatu Grudziądzkiego</t>
  </si>
  <si>
    <t>Współfinansowanie kosztów budowy obwodnicy miasta Wąbrzeźno</t>
  </si>
  <si>
    <t>Zadania z zakresu ochrony gruntów rolnych i leśnych (zadania powierzone)</t>
  </si>
  <si>
    <t>Współfinansowanie kosztów zatrudnienia kapelmistrza orkiestry strażackiej</t>
  </si>
  <si>
    <t xml:space="preserve">Współfinansowanie dokształcania uczniów  klas wielozawodowych </t>
  </si>
  <si>
    <t>Objęcie opieką przez doradców metodycznych Centrum Kształcenia Ustawicznego Toruńskiego Ośrodka Metodycznego i Doskonalenia Nauczycieli nauczycieli zatrudnionych w placówkach oświatowo- wychowawczych powiatu wąbrzeskiego</t>
  </si>
  <si>
    <t>Utrzymanie dzieci w placówkach opiekuńczo-wychowawczych</t>
  </si>
  <si>
    <t>Utrzymanie dzieci w rodzinach zastepczych</t>
  </si>
  <si>
    <t>Udzielanie porad i diagnozowanie dzieci i młodzieży niewidomych i słabowidzących, niesłyszących oraz dzieci z autyzmem</t>
  </si>
  <si>
    <t>Realizacja projektu stypendialnego dla studentów, wdrażanego w ramach Zintegrowanego Programu Operacyjnego Rozwoju Regionalnego "Wyrównywanie szans edukacyjnych poprzez programy stypendialne"</t>
  </si>
  <si>
    <t>Realizacja projektu stypendialnego dla uczniów szkół ponadgimnazjalnych, wdrażanego w ramach Zintegrowanego Programu Operacyjnego Rozwoju Regionalnego "Wyrównywanie szans edukacyjnych poprzez programy stypendialne"</t>
  </si>
  <si>
    <t>Stypendia dla uczniów Zespołu Szkół Ogólnokształcących w Wąbrzeźnie i zesopołu Szkół Zawodowych w Wąbrzweźnie (porozumienie z Zarządem Województwa Kujawsko-Pomorskiego)</t>
  </si>
  <si>
    <t>Dofinansowanie działalności Miejskiej i Powiatowej Biblioteki Publicznej w Wąbrzeźnie</t>
  </si>
  <si>
    <t>RAZEM:</t>
  </si>
  <si>
    <t>Załącznik nr 11</t>
  </si>
  <si>
    <t xml:space="preserve">Dochody i wydatki Powiatu Wąbrzeskiego związane z realizacją zadań zleconych z zakresu administracji rządowej, </t>
  </si>
  <si>
    <t>zadań własnych oraz zadań realizowanych przez powiat na podstawie porozumień z organami administracji rządowej</t>
  </si>
  <si>
    <t>Rolnictwo i łowiectwo</t>
  </si>
  <si>
    <t>01005</t>
  </si>
  <si>
    <t>Prace geodezyjno - urządzeniowe na potrzeby rolnictwa</t>
  </si>
  <si>
    <t>700</t>
  </si>
  <si>
    <t>Gospodarka mieszkaniowa</t>
  </si>
  <si>
    <t>70005</t>
  </si>
  <si>
    <t>Gospodarka gruntami i nieruchomościami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</si>
  <si>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</si>
  <si>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</si>
  <si>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</si>
  <si>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</si>
  <si>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</si>
  <si>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</si>
  <si>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</si>
  <si>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</si>
  <si>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</si>
  <si>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</si>
  <si>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</si>
  <si>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</si>
  <si>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</si>
  <si>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</si>
  <si>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</si>
  <si>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</si>
  <si>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</si>
  <si>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</si>
  <si>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</si>
  <si>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</si>
  <si>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</si>
  <si>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</si>
  <si>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85202</t>
  </si>
  <si>
    <t>Domy pomocy społecznej</t>
  </si>
  <si>
    <t>853</t>
  </si>
  <si>
    <t>Pozostałe zadania w zakresie polityki społecznej</t>
  </si>
  <si>
    <t>85321</t>
  </si>
  <si>
    <t>Zespoły do spraw orzekania o niepełnosprawności</t>
  </si>
  <si>
    <t xml:space="preserve">Ogółem                               </t>
  </si>
  <si>
    <t>zadania zlecone (§ 2110)</t>
  </si>
  <si>
    <t>zadania realizowane na podstawie porozumień (§ 2120)</t>
  </si>
  <si>
    <t>zadania własne (§ 2130)</t>
  </si>
  <si>
    <t>Załącznik nr 12</t>
  </si>
  <si>
    <t>Prognozowane kwoty długu na 2006 rok i lata następne</t>
  </si>
  <si>
    <t>Tytuł dłużny</t>
  </si>
  <si>
    <t>Kwota długu na dzień 31.12.2005 r.*)</t>
  </si>
  <si>
    <t>Prognozowanie kwoty długu według stanu na koniec roku</t>
  </si>
  <si>
    <t>Wyemitowane papiery wartościowe</t>
  </si>
  <si>
    <t>Kredyty długoterminowe</t>
  </si>
  <si>
    <t>Pożyczki długoterminowe</t>
  </si>
  <si>
    <t>Przyjęte depozyty</t>
  </si>
  <si>
    <t>Wymagalne zobowiązania:</t>
  </si>
  <si>
    <t>a) jednostek budżetowych,</t>
  </si>
  <si>
    <t>b) pozostałych jednostek (zakładów budżetowych, gospodarstw pomocniczych, funduszy)</t>
  </si>
  <si>
    <t>Ogółem kwota zadłużenia</t>
  </si>
  <si>
    <t>Prognozowane dochody budżetowe</t>
  </si>
  <si>
    <t>Wskaźnik długu (poz. 6:poz. 7)</t>
  </si>
  <si>
    <t>Pożyczka na prefinansowanie **)</t>
  </si>
  <si>
    <t>*) kwota zaciągniętego długu w roku 2005 i w latach poprzedzających, po uwzględnieniu dokonanych spłat</t>
  </si>
  <si>
    <t>**) wg stanu na dzień otrzymania pożyczki na prefinansowanie (spłata pożyczki w ciągu roku budżetowego)</t>
  </si>
  <si>
    <t>Planowane spłaty zobowiązań na 2006 rok i lata następne</t>
  </si>
  <si>
    <t>Tytuł spłaty</t>
  </si>
  <si>
    <t>Rok</t>
  </si>
  <si>
    <t>Spłata rat kredytów:</t>
  </si>
  <si>
    <t>- długoterminowego</t>
  </si>
  <si>
    <t>- krótkoterminowego</t>
  </si>
  <si>
    <t>- odsetki</t>
  </si>
  <si>
    <t>Spłata rat pożyczki</t>
  </si>
  <si>
    <t>- długoterminowej</t>
  </si>
  <si>
    <t>Potencjalne kwoty spłat z tytułu udzielonych gwarancji i poręczeń</t>
  </si>
  <si>
    <t>Spłata zobowiązań wymagalnych</t>
  </si>
  <si>
    <t>% poz. 5 do planowanych dochodów</t>
  </si>
  <si>
    <t>Pożyczka na prefinansowanie</t>
  </si>
  <si>
    <t>% poz. 8 do planowanych dochodów</t>
  </si>
  <si>
    <r>
      <t xml:space="preserve">Ogółem kwota zadłużenia </t>
    </r>
    <r>
      <rPr>
        <vertAlign val="superscript"/>
        <sz val="12"/>
        <rFont val="Times New Roman"/>
        <family val="1"/>
      </rPr>
      <t>**)</t>
    </r>
  </si>
  <si>
    <r>
      <t xml:space="preserve">Wskaźnik długu (poz. 10:poz. 7) </t>
    </r>
    <r>
      <rPr>
        <vertAlign val="superscript"/>
        <sz val="12"/>
        <rFont val="Times New Roman"/>
        <family val="1"/>
      </rPr>
      <t>**)</t>
    </r>
  </si>
  <si>
    <t>Załącznik nr 14</t>
  </si>
  <si>
    <t>Plan dochodów związanych z realizacją zadań z zakresu administracji rządowej oraz innych zadań zleconych ustawami, które podlegają przekazaniu do budżetu państwa</t>
  </si>
  <si>
    <t>01008</t>
  </si>
  <si>
    <t>Melioracje wodne</t>
  </si>
  <si>
    <t>0690</t>
  </si>
  <si>
    <t>Wpływy z różnych opłat</t>
  </si>
  <si>
    <t>0470</t>
  </si>
  <si>
    <t>Wpływy z opłat za zarząd, użytkowanie i użytkowanie wieczyste nieruchomości</t>
  </si>
  <si>
    <t>0970</t>
  </si>
  <si>
    <t>Wpływy z różnych dochodów</t>
  </si>
  <si>
    <t>RAZEM DOCHODY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</si>
</sst>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  <numFmt numFmtId="166" formatCode="#,##0.00\ _z_ł"/>
    <numFmt numFmtId="167" formatCode="#,##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%"/>
    <numFmt numFmtId="172" formatCode="0.000%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8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4"/>
      <name val="Times New Roman CE"/>
      <family val="1"/>
    </font>
    <font>
      <b/>
      <i/>
      <sz val="20"/>
      <name val="Times New Roman CE"/>
      <family val="1"/>
    </font>
    <font>
      <i/>
      <sz val="20"/>
      <name val="Times New Roman CE"/>
      <family val="1"/>
    </font>
    <font>
      <b/>
      <sz val="10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b/>
      <sz val="26"/>
      <name val="Arial CE"/>
      <family val="2"/>
    </font>
    <font>
      <b/>
      <sz val="10"/>
      <name val="Arial CE"/>
      <family val="2"/>
    </font>
    <font>
      <sz val="12"/>
      <name val="Times New Roman CE"/>
      <family val="1"/>
    </font>
    <font>
      <sz val="14"/>
      <name val="Arial CE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name val="Times New Roman CE"/>
      <family val="1"/>
    </font>
    <font>
      <b/>
      <sz val="12"/>
      <name val="Arial CE"/>
      <family val="2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i/>
      <sz val="12"/>
      <name val="Arial CE"/>
      <family val="2"/>
    </font>
    <font>
      <sz val="8"/>
      <name val="Arial CE"/>
      <family val="2"/>
    </font>
    <font>
      <b/>
      <i/>
      <sz val="12"/>
      <name val="Times New Roman CE"/>
      <family val="1"/>
    </font>
    <font>
      <b/>
      <sz val="14"/>
      <name val="Arial CE"/>
      <family val="2"/>
    </font>
    <font>
      <b/>
      <sz val="14"/>
      <color indexed="56"/>
      <name val="Times New Roman CE"/>
      <family val="1"/>
    </font>
    <font>
      <sz val="10"/>
      <name val="Times New Roman"/>
      <family val="1"/>
    </font>
    <font>
      <sz val="11"/>
      <name val="Times New Roman CE"/>
      <family val="1"/>
    </font>
    <font>
      <sz val="9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i/>
      <sz val="12"/>
      <name val="Arial CE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13"/>
      <name val="Times New Roman CE"/>
      <family val="1"/>
    </font>
    <font>
      <b/>
      <sz val="13"/>
      <name val="Arial CE"/>
      <family val="2"/>
    </font>
    <font>
      <sz val="13"/>
      <name val="Times New Roman CE"/>
      <family val="1"/>
    </font>
    <font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wrapText="1"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1" fillId="0" borderId="5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/>
    </xf>
    <xf numFmtId="0" fontId="10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left" vertical="top" wrapText="1"/>
    </xf>
    <xf numFmtId="3" fontId="12" fillId="0" borderId="9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0" fontId="13" fillId="0" borderId="8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3" fontId="11" fillId="0" borderId="13" xfId="0" applyNumberFormat="1" applyFont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3" fontId="11" fillId="0" borderId="9" xfId="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wrapText="1"/>
    </xf>
    <xf numFmtId="0" fontId="14" fillId="0" borderId="8" xfId="0" applyFont="1" applyBorder="1" applyAlignment="1">
      <alignment vertical="top" wrapText="1"/>
    </xf>
    <xf numFmtId="3" fontId="14" fillId="0" borderId="9" xfId="0" applyNumberFormat="1" applyFont="1" applyBorder="1" applyAlignment="1">
      <alignment horizontal="right" vertical="top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textRotation="180" wrapText="1"/>
    </xf>
    <xf numFmtId="0" fontId="11" fillId="0" borderId="19" xfId="0" applyFont="1" applyBorder="1" applyAlignment="1">
      <alignment horizontal="center" vertical="top"/>
    </xf>
    <xf numFmtId="0" fontId="11" fillId="0" borderId="18" xfId="0" applyFont="1" applyBorder="1" applyAlignment="1" quotePrefix="1">
      <alignment horizontal="center" vertical="center" wrapText="1"/>
    </xf>
    <xf numFmtId="0" fontId="11" fillId="0" borderId="19" xfId="0" applyFont="1" applyBorder="1" applyAlignment="1">
      <alignment horizontal="left" vertical="center" wrapText="1"/>
    </xf>
    <xf numFmtId="14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left" vertical="top" wrapText="1"/>
    </xf>
    <xf numFmtId="2" fontId="11" fillId="0" borderId="18" xfId="0" applyNumberFormat="1" applyFont="1" applyBorder="1" applyAlignment="1">
      <alignment horizontal="left" vertical="top" wrapText="1"/>
    </xf>
    <xf numFmtId="0" fontId="11" fillId="0" borderId="22" xfId="0" applyFont="1" applyBorder="1" applyAlignment="1">
      <alignment horizontal="center" vertical="top"/>
    </xf>
    <xf numFmtId="0" fontId="11" fillId="0" borderId="22" xfId="0" applyFont="1" applyBorder="1" applyAlignment="1" quotePrefix="1">
      <alignment horizontal="center" vertical="center" wrapText="1"/>
    </xf>
    <xf numFmtId="6" fontId="11" fillId="0" borderId="8" xfId="0" applyNumberFormat="1" applyFont="1" applyBorder="1" applyAlignment="1" quotePrefix="1">
      <alignment horizontal="righ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1" fillId="0" borderId="8" xfId="0" applyFont="1" applyBorder="1" applyAlignment="1">
      <alignment horizontal="left" vertical="center" wrapText="1"/>
    </xf>
    <xf numFmtId="0" fontId="24" fillId="0" borderId="18" xfId="0" applyFont="1" applyBorder="1" applyAlignment="1">
      <alignment vertical="top"/>
    </xf>
    <xf numFmtId="0" fontId="22" fillId="0" borderId="23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6" fontId="19" fillId="0" borderId="2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44" fontId="21" fillId="0" borderId="0" xfId="0" applyNumberFormat="1" applyFont="1" applyAlignment="1">
      <alignment horizontal="center" vertical="top"/>
    </xf>
    <xf numFmtId="0" fontId="10" fillId="0" borderId="0" xfId="0" applyFont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1" fillId="0" borderId="22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13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29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27" xfId="0" applyFont="1" applyBorder="1" applyAlignment="1">
      <alignment/>
    </xf>
    <xf numFmtId="3" fontId="23" fillId="0" borderId="30" xfId="0" applyNumberFormat="1" applyFont="1" applyBorder="1" applyAlignment="1">
      <alignment/>
    </xf>
    <xf numFmtId="0" fontId="14" fillId="0" borderId="0" xfId="0" applyFont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3" fontId="3" fillId="0" borderId="28" xfId="0" applyNumberFormat="1" applyFont="1" applyBorder="1" applyAlignment="1">
      <alignment/>
    </xf>
    <xf numFmtId="0" fontId="3" fillId="0" borderId="8" xfId="0" applyFont="1" applyBorder="1" applyAlignment="1" quotePrefix="1">
      <alignment horizontal="center"/>
    </xf>
    <xf numFmtId="3" fontId="3" fillId="0" borderId="13" xfId="0" applyNumberFormat="1" applyFont="1" applyBorder="1" applyAlignment="1">
      <alignment/>
    </xf>
    <xf numFmtId="0" fontId="23" fillId="0" borderId="3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14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8" xfId="0" applyFont="1" applyBorder="1" applyAlignment="1" quotePrefix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14" fillId="0" borderId="36" xfId="0" applyFont="1" applyBorder="1" applyAlignment="1">
      <alignment/>
    </xf>
    <xf numFmtId="0" fontId="24" fillId="0" borderId="18" xfId="0" applyFont="1" applyBorder="1" applyAlignment="1">
      <alignment/>
    </xf>
    <xf numFmtId="3" fontId="24" fillId="0" borderId="18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3" fontId="27" fillId="0" borderId="3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3" fillId="0" borderId="31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3" fontId="27" fillId="0" borderId="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/>
    </xf>
    <xf numFmtId="3" fontId="17" fillId="0" borderId="33" xfId="0" applyNumberFormat="1" applyFont="1" applyFill="1" applyBorder="1" applyAlignment="1">
      <alignment/>
    </xf>
    <xf numFmtId="0" fontId="3" fillId="0" borderId="8" xfId="0" applyFont="1" applyFill="1" applyBorder="1" applyAlignment="1" quotePrefix="1">
      <alignment horizontal="center"/>
    </xf>
    <xf numFmtId="3" fontId="17" fillId="0" borderId="13" xfId="0" applyNumberFormat="1" applyFont="1" applyFill="1" applyBorder="1" applyAlignment="1">
      <alignment/>
    </xf>
    <xf numFmtId="0" fontId="23" fillId="0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5" xfId="0" applyFont="1" applyBorder="1" applyAlignment="1">
      <alignment/>
    </xf>
    <xf numFmtId="3" fontId="17" fillId="0" borderId="33" xfId="0" applyNumberFormat="1" applyFont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36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8" fillId="2" borderId="0" xfId="0" applyFont="1" applyFill="1" applyAlignment="1">
      <alignment horizontal="center"/>
    </xf>
    <xf numFmtId="0" fontId="29" fillId="2" borderId="0" xfId="0" applyFont="1" applyFill="1" applyAlignment="1">
      <alignment/>
    </xf>
    <xf numFmtId="0" fontId="29" fillId="2" borderId="0" xfId="0" applyFont="1" applyFill="1" applyAlignment="1">
      <alignment horizontal="center"/>
    </xf>
    <xf numFmtId="164" fontId="29" fillId="2" borderId="0" xfId="0" applyNumberFormat="1" applyFont="1" applyFill="1" applyAlignment="1">
      <alignment/>
    </xf>
    <xf numFmtId="0" fontId="11" fillId="0" borderId="8" xfId="0" applyFont="1" applyBorder="1" applyAlignment="1">
      <alignment vertical="center" wrapText="1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24" fillId="0" borderId="8" xfId="0" applyFont="1" applyBorder="1" applyAlignment="1">
      <alignment vertical="center" wrapText="1"/>
    </xf>
    <xf numFmtId="0" fontId="24" fillId="0" borderId="13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29" xfId="0" applyFont="1" applyBorder="1" applyAlignment="1">
      <alignment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3" fontId="27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0" fontId="17" fillId="0" borderId="12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4" xfId="0" applyFont="1" applyBorder="1" applyAlignment="1" quotePrefix="1">
      <alignment horizontal="center"/>
    </xf>
    <xf numFmtId="0" fontId="17" fillId="0" borderId="8" xfId="0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0" xfId="0" applyFont="1" applyAlignment="1">
      <alignment/>
    </xf>
    <xf numFmtId="0" fontId="27" fillId="0" borderId="31" xfId="0" applyFont="1" applyBorder="1" applyAlignment="1">
      <alignment horizontal="center"/>
    </xf>
    <xf numFmtId="0" fontId="17" fillId="0" borderId="12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2" xfId="0" applyFont="1" applyBorder="1" applyAlignment="1">
      <alignment vertical="center" wrapText="1"/>
    </xf>
    <xf numFmtId="3" fontId="17" fillId="0" borderId="37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22" xfId="0" applyFont="1" applyBorder="1" applyAlignment="1">
      <alignment horizontal="center"/>
    </xf>
    <xf numFmtId="0" fontId="17" fillId="0" borderId="22" xfId="0" applyFont="1" applyBorder="1" applyAlignment="1">
      <alignment/>
    </xf>
    <xf numFmtId="3" fontId="17" fillId="0" borderId="37" xfId="0" applyNumberFormat="1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vertical="center" wrapText="1"/>
    </xf>
    <xf numFmtId="3" fontId="17" fillId="0" borderId="33" xfId="0" applyNumberFormat="1" applyFont="1" applyBorder="1" applyAlignment="1">
      <alignment vertical="center"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0" fontId="30" fillId="0" borderId="0" xfId="0" applyFont="1" applyAlignment="1">
      <alignment horizontal="left"/>
    </xf>
    <xf numFmtId="164" fontId="30" fillId="0" borderId="0" xfId="0" applyNumberFormat="1" applyFont="1" applyAlignment="1">
      <alignment horizontal="left"/>
    </xf>
    <xf numFmtId="0" fontId="17" fillId="0" borderId="22" xfId="0" applyFont="1" applyBorder="1" applyAlignment="1" quotePrefix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3" fontId="17" fillId="0" borderId="18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left" wrapText="1"/>
    </xf>
    <xf numFmtId="3" fontId="7" fillId="0" borderId="18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2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22" fillId="2" borderId="0" xfId="0" applyFont="1" applyFill="1" applyAlignment="1">
      <alignment horizontal="center" vertical="center" wrapText="1"/>
    </xf>
    <xf numFmtId="6" fontId="11" fillId="0" borderId="22" xfId="0" applyNumberFormat="1" applyFont="1" applyBorder="1" applyAlignment="1" quotePrefix="1">
      <alignment horizontal="right" vertical="center" wrapText="1"/>
    </xf>
    <xf numFmtId="0" fontId="11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18" xfId="0" applyFont="1" applyBorder="1" applyAlignment="1" quotePrefix="1">
      <alignment horizontal="center" vertical="center"/>
    </xf>
    <xf numFmtId="3" fontId="17" fillId="0" borderId="18" xfId="0" applyNumberFormat="1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24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64" fontId="24" fillId="0" borderId="0" xfId="0" applyNumberFormat="1" applyFont="1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3" fontId="0" fillId="0" borderId="0" xfId="0" applyNumberFormat="1" applyAlignment="1">
      <alignment vertical="top"/>
    </xf>
    <xf numFmtId="3" fontId="32" fillId="0" borderId="0" xfId="0" applyNumberFormat="1" applyFont="1" applyAlignment="1">
      <alignment horizontal="right" vertical="top"/>
    </xf>
    <xf numFmtId="0" fontId="11" fillId="0" borderId="22" xfId="0" applyFont="1" applyBorder="1" applyAlignment="1" quotePrefix="1">
      <alignment horizontal="center" vertical="center" wrapText="1"/>
    </xf>
    <xf numFmtId="2" fontId="11" fillId="0" borderId="19" xfId="0" applyNumberFormat="1" applyFont="1" applyBorder="1" applyAlignment="1">
      <alignment horizontal="left" vertical="top" wrapText="1"/>
    </xf>
    <xf numFmtId="2" fontId="11" fillId="0" borderId="22" xfId="0" applyNumberFormat="1" applyFont="1" applyBorder="1" applyAlignment="1">
      <alignment horizontal="left" vertical="top" wrapText="1"/>
    </xf>
    <xf numFmtId="6" fontId="11" fillId="0" borderId="19" xfId="0" applyNumberFormat="1" applyFont="1" applyBorder="1" applyAlignment="1" quotePrefix="1">
      <alignment horizontal="right" vertical="center" wrapText="1"/>
    </xf>
    <xf numFmtId="6" fontId="11" fillId="0" borderId="8" xfId="0" applyNumberFormat="1" applyFont="1" applyBorder="1" applyAlignment="1" quotePrefix="1">
      <alignment horizontal="right" vertical="center" wrapText="1"/>
    </xf>
    <xf numFmtId="49" fontId="28" fillId="0" borderId="0" xfId="0" applyNumberFormat="1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49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3" fontId="0" fillId="0" borderId="0" xfId="0" applyNumberFormat="1" applyFont="1" applyAlignment="1">
      <alignment horizontal="right" vertical="top"/>
    </xf>
    <xf numFmtId="0" fontId="0" fillId="0" borderId="18" xfId="0" applyFont="1" applyBorder="1" applyAlignment="1">
      <alignment horizontal="center" vertical="top"/>
    </xf>
    <xf numFmtId="3" fontId="0" fillId="0" borderId="18" xfId="0" applyNumberFormat="1" applyFont="1" applyBorder="1" applyAlignment="1">
      <alignment horizontal="center"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18" xfId="0" applyFont="1" applyBorder="1" applyAlignment="1">
      <alignment vertical="top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3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center" vertical="top"/>
    </xf>
    <xf numFmtId="0" fontId="0" fillId="0" borderId="19" xfId="0" applyBorder="1" applyAlignment="1">
      <alignment vertical="top" wrapText="1"/>
    </xf>
    <xf numFmtId="49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top"/>
    </xf>
    <xf numFmtId="0" fontId="0" fillId="0" borderId="18" xfId="0" applyBorder="1" applyAlignment="1">
      <alignment vertical="top" wrapText="1"/>
    </xf>
    <xf numFmtId="3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left" vertical="top" wrapText="1"/>
    </xf>
    <xf numFmtId="3" fontId="16" fillId="0" borderId="18" xfId="0" applyNumberFormat="1" applyFont="1" applyBorder="1" applyAlignment="1">
      <alignment vertical="top"/>
    </xf>
    <xf numFmtId="0" fontId="16" fillId="0" borderId="0" xfId="0" applyFont="1" applyAlignment="1">
      <alignment/>
    </xf>
    <xf numFmtId="3" fontId="0" fillId="0" borderId="0" xfId="0" applyNumberFormat="1" applyAlignment="1">
      <alignment horizontal="right" vertical="top"/>
    </xf>
    <xf numFmtId="0" fontId="11" fillId="0" borderId="18" xfId="0" applyFont="1" applyBorder="1" applyAlignment="1">
      <alignment horizontal="center" vertical="top"/>
    </xf>
    <xf numFmtId="0" fontId="11" fillId="0" borderId="19" xfId="0" applyFont="1" applyBorder="1" applyAlignment="1" quotePrefix="1">
      <alignment horizontal="center" vertical="center" wrapText="1"/>
    </xf>
    <xf numFmtId="0" fontId="11" fillId="0" borderId="8" xfId="0" applyFont="1" applyBorder="1" applyAlignment="1" quotePrefix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38" xfId="0" applyFont="1" applyBorder="1" applyAlignment="1">
      <alignment/>
    </xf>
    <xf numFmtId="3" fontId="34" fillId="0" borderId="32" xfId="0" applyNumberFormat="1" applyFont="1" applyBorder="1" applyAlignment="1" quotePrefix="1">
      <alignment horizontal="right"/>
    </xf>
    <xf numFmtId="3" fontId="34" fillId="0" borderId="24" xfId="0" applyNumberFormat="1" applyFont="1" applyBorder="1" applyAlignment="1" quotePrefix="1">
      <alignment horizontal="right"/>
    </xf>
    <xf numFmtId="3" fontId="34" fillId="0" borderId="39" xfId="0" applyNumberFormat="1" applyFont="1" applyBorder="1" applyAlignment="1" quotePrefix="1">
      <alignment horizontal="right"/>
    </xf>
    <xf numFmtId="0" fontId="35" fillId="0" borderId="0" xfId="0" applyFont="1" applyAlignment="1">
      <alignment/>
    </xf>
    <xf numFmtId="0" fontId="34" fillId="0" borderId="31" xfId="0" applyFont="1" applyBorder="1" applyAlignment="1">
      <alignment horizontal="center"/>
    </xf>
    <xf numFmtId="3" fontId="34" fillId="0" borderId="32" xfId="0" applyNumberFormat="1" applyFont="1" applyBorder="1" applyAlignment="1">
      <alignment horizontal="right"/>
    </xf>
    <xf numFmtId="3" fontId="34" fillId="0" borderId="39" xfId="0" applyNumberFormat="1" applyFont="1" applyBorder="1" applyAlignment="1">
      <alignment horizontal="right"/>
    </xf>
    <xf numFmtId="0" fontId="34" fillId="0" borderId="32" xfId="0" applyFont="1" applyBorder="1" applyAlignment="1">
      <alignment/>
    </xf>
    <xf numFmtId="3" fontId="34" fillId="0" borderId="24" xfId="0" applyNumberFormat="1" applyFont="1" applyBorder="1" applyAlignment="1">
      <alignment horizontal="right"/>
    </xf>
    <xf numFmtId="0" fontId="34" fillId="0" borderId="40" xfId="0" applyFont="1" applyBorder="1" applyAlignment="1">
      <alignment horizontal="center"/>
    </xf>
    <xf numFmtId="0" fontId="36" fillId="0" borderId="22" xfId="0" applyFont="1" applyBorder="1" applyAlignment="1">
      <alignment/>
    </xf>
    <xf numFmtId="3" fontId="36" fillId="0" borderId="22" xfId="0" applyNumberFormat="1" applyFont="1" applyBorder="1" applyAlignment="1" quotePrefix="1">
      <alignment horizontal="right"/>
    </xf>
    <xf numFmtId="3" fontId="36" fillId="0" borderId="22" xfId="0" applyNumberFormat="1" applyFont="1" applyBorder="1" applyAlignment="1">
      <alignment horizontal="right"/>
    </xf>
    <xf numFmtId="3" fontId="36" fillId="0" borderId="41" xfId="0" applyNumberFormat="1" applyFont="1" applyBorder="1" applyAlignment="1">
      <alignment horizontal="right"/>
    </xf>
    <xf numFmtId="3" fontId="36" fillId="0" borderId="42" xfId="0" applyNumberFormat="1" applyFont="1" applyBorder="1" applyAlignment="1">
      <alignment horizontal="right"/>
    </xf>
    <xf numFmtId="0" fontId="34" fillId="0" borderId="43" xfId="0" applyFont="1" applyBorder="1" applyAlignment="1">
      <alignment horizontal="center" vertical="center"/>
    </xf>
    <xf numFmtId="0" fontId="36" fillId="0" borderId="36" xfId="0" applyFont="1" applyBorder="1" applyAlignment="1">
      <alignment vertical="center" wrapText="1"/>
    </xf>
    <xf numFmtId="3" fontId="36" fillId="0" borderId="27" xfId="0" applyNumberFormat="1" applyFont="1" applyBorder="1" applyAlignment="1">
      <alignment horizontal="right" vertical="center"/>
    </xf>
    <xf numFmtId="3" fontId="36" fillId="0" borderId="44" xfId="0" applyNumberFormat="1" applyFont="1" applyBorder="1" applyAlignment="1">
      <alignment horizontal="right" vertical="center"/>
    </xf>
    <xf numFmtId="3" fontId="36" fillId="0" borderId="34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7" fillId="0" borderId="12" xfId="0" applyFont="1" applyBorder="1" applyAlignment="1">
      <alignment horizontal="center"/>
    </xf>
    <xf numFmtId="0" fontId="0" fillId="0" borderId="22" xfId="0" applyBorder="1" applyAlignment="1">
      <alignment horizontal="left" vertical="center" wrapText="1"/>
    </xf>
    <xf numFmtId="0" fontId="37" fillId="0" borderId="29" xfId="0" applyFont="1" applyBorder="1" applyAlignment="1">
      <alignment/>
    </xf>
    <xf numFmtId="3" fontId="37" fillId="0" borderId="8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34" fillId="0" borderId="6" xfId="0" applyFont="1" applyBorder="1" applyAlignment="1">
      <alignment horizontal="center"/>
    </xf>
    <xf numFmtId="0" fontId="34" fillId="0" borderId="45" xfId="0" applyFont="1" applyBorder="1" applyAlignment="1">
      <alignment/>
    </xf>
    <xf numFmtId="3" fontId="34" fillId="0" borderId="45" xfId="0" applyNumberFormat="1" applyFont="1" applyBorder="1" applyAlignment="1">
      <alignment horizontal="right"/>
    </xf>
    <xf numFmtId="3" fontId="34" fillId="0" borderId="45" xfId="0" applyNumberFormat="1" applyFont="1" applyBorder="1" applyAlignment="1" quotePrefix="1">
      <alignment horizontal="right"/>
    </xf>
    <xf numFmtId="3" fontId="34" fillId="0" borderId="21" xfId="0" applyNumberFormat="1" applyFont="1" applyBorder="1" applyAlignment="1" quotePrefix="1">
      <alignment horizontal="right"/>
    </xf>
    <xf numFmtId="171" fontId="34" fillId="0" borderId="32" xfId="0" applyNumberFormat="1" applyFont="1" applyBorder="1" applyAlignment="1">
      <alignment horizontal="right"/>
    </xf>
    <xf numFmtId="171" fontId="34" fillId="0" borderId="39" xfId="0" applyNumberFormat="1" applyFont="1" applyBorder="1" applyAlignment="1">
      <alignment horizontal="right"/>
    </xf>
    <xf numFmtId="3" fontId="34" fillId="0" borderId="21" xfId="0" applyNumberFormat="1" applyFont="1" applyBorder="1" applyAlignment="1">
      <alignment horizontal="right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3" fontId="17" fillId="0" borderId="48" xfId="0" applyNumberFormat="1" applyFont="1" applyBorder="1" applyAlignment="1">
      <alignment horizontal="right" vertical="center" wrapText="1"/>
    </xf>
    <xf numFmtId="3" fontId="17" fillId="0" borderId="28" xfId="0" applyNumberFormat="1" applyFont="1" applyBorder="1" applyAlignment="1">
      <alignment horizontal="right" vertical="center" wrapText="1"/>
    </xf>
    <xf numFmtId="0" fontId="17" fillId="0" borderId="12" xfId="0" applyFont="1" applyBorder="1" applyAlignment="1">
      <alignment horizontal="center" vertical="center" wrapText="1"/>
    </xf>
    <xf numFmtId="3" fontId="13" fillId="0" borderId="49" xfId="0" applyNumberFormat="1" applyFont="1" applyBorder="1" applyAlignment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" fontId="13" fillId="0" borderId="37" xfId="0" applyNumberFormat="1" applyFont="1" applyBorder="1" applyAlignment="1">
      <alignment horizontal="right" vertical="center" wrapText="1"/>
    </xf>
    <xf numFmtId="3" fontId="13" fillId="0" borderId="25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50" xfId="0" applyNumberFormat="1" applyFont="1" applyBorder="1" applyAlignment="1">
      <alignment horizontal="right" vertical="center" wrapText="1"/>
    </xf>
    <xf numFmtId="3" fontId="13" fillId="0" borderId="51" xfId="0" applyNumberFormat="1" applyFont="1" applyBorder="1" applyAlignment="1">
      <alignment horizontal="right" vertical="center" wrapText="1"/>
    </xf>
    <xf numFmtId="0" fontId="17" fillId="0" borderId="26" xfId="0" applyFont="1" applyBorder="1" applyAlignment="1">
      <alignment horizontal="center" vertical="center" wrapText="1"/>
    </xf>
    <xf numFmtId="3" fontId="17" fillId="0" borderId="15" xfId="0" applyNumberFormat="1" applyFont="1" applyBorder="1" applyAlignment="1">
      <alignment horizontal="right" vertical="center" wrapText="1"/>
    </xf>
    <xf numFmtId="3" fontId="17" fillId="0" borderId="16" xfId="0" applyNumberFormat="1" applyFont="1" applyBorder="1" applyAlignment="1">
      <alignment horizontal="right" vertical="center" wrapText="1"/>
    </xf>
    <xf numFmtId="3" fontId="13" fillId="0" borderId="49" xfId="0" applyNumberFormat="1" applyFont="1" applyBorder="1" applyAlignment="1" quotePrefix="1">
      <alignment horizontal="right" vertical="center" wrapText="1"/>
    </xf>
    <xf numFmtId="3" fontId="13" fillId="0" borderId="22" xfId="0" applyNumberFormat="1" applyFont="1" applyBorder="1" applyAlignment="1">
      <alignment horizontal="right" vertical="center" wrapText="1"/>
    </xf>
    <xf numFmtId="3" fontId="13" fillId="0" borderId="52" xfId="0" applyNumberFormat="1" applyFont="1" applyBorder="1" applyAlignment="1">
      <alignment horizontal="right" vertical="center" wrapText="1"/>
    </xf>
    <xf numFmtId="3" fontId="13" fillId="0" borderId="42" xfId="0" applyNumberFormat="1" applyFont="1" applyBorder="1" applyAlignment="1">
      <alignment horizontal="right" vertical="center" wrapText="1"/>
    </xf>
    <xf numFmtId="3" fontId="13" fillId="0" borderId="17" xfId="0" applyNumberFormat="1" applyFont="1" applyBorder="1" applyAlignment="1" quotePrefix="1">
      <alignment horizontal="right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3" fontId="13" fillId="0" borderId="53" xfId="0" applyNumberFormat="1" applyFont="1" applyBorder="1" applyAlignment="1">
      <alignment horizontal="right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3" fontId="17" fillId="0" borderId="54" xfId="0" applyNumberFormat="1" applyFont="1" applyBorder="1" applyAlignment="1">
      <alignment horizontal="right" vertical="center" wrapText="1"/>
    </xf>
    <xf numFmtId="3" fontId="17" fillId="0" borderId="32" xfId="0" applyNumberFormat="1" applyFont="1" applyBorder="1" applyAlignment="1">
      <alignment horizontal="right" vertical="center" wrapText="1"/>
    </xf>
    <xf numFmtId="3" fontId="17" fillId="0" borderId="38" xfId="0" applyNumberFormat="1" applyFont="1" applyBorder="1" applyAlignment="1">
      <alignment horizontal="right" vertical="center" wrapText="1"/>
    </xf>
    <xf numFmtId="3" fontId="17" fillId="0" borderId="39" xfId="0" applyNumberFormat="1" applyFont="1" applyBorder="1" applyAlignment="1">
      <alignment horizontal="right" vertical="center" wrapText="1"/>
    </xf>
    <xf numFmtId="0" fontId="17" fillId="0" borderId="31" xfId="0" applyFont="1" applyBorder="1" applyAlignment="1">
      <alignment horizontal="center" vertical="center" wrapText="1"/>
    </xf>
    <xf numFmtId="3" fontId="17" fillId="0" borderId="49" xfId="0" applyNumberFormat="1" applyFont="1" applyBorder="1" applyAlignment="1">
      <alignment horizontal="right" vertical="center" wrapText="1"/>
    </xf>
    <xf numFmtId="3" fontId="17" fillId="0" borderId="22" xfId="0" applyNumberFormat="1" applyFont="1" applyBorder="1" applyAlignment="1">
      <alignment horizontal="right" vertical="center" wrapText="1"/>
    </xf>
    <xf numFmtId="3" fontId="17" fillId="0" borderId="41" xfId="0" applyNumberFormat="1" applyFont="1" applyBorder="1" applyAlignment="1">
      <alignment horizontal="right" vertical="center" wrapText="1"/>
    </xf>
    <xf numFmtId="3" fontId="17" fillId="0" borderId="34" xfId="0" applyNumberFormat="1" applyFont="1" applyBorder="1" applyAlignment="1">
      <alignment horizontal="right" vertical="center" wrapText="1"/>
    </xf>
    <xf numFmtId="0" fontId="17" fillId="0" borderId="31" xfId="0" applyFont="1" applyBorder="1" applyAlignment="1">
      <alignment horizontal="center"/>
    </xf>
    <xf numFmtId="0" fontId="24" fillId="0" borderId="38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3" fontId="24" fillId="0" borderId="1" xfId="0" applyNumberFormat="1" applyFont="1" applyBorder="1" applyAlignment="1" quotePrefix="1">
      <alignment horizontal="right" vertical="center"/>
    </xf>
    <xf numFmtId="3" fontId="24" fillId="0" borderId="2" xfId="0" applyNumberFormat="1" applyFont="1" applyBorder="1" applyAlignment="1" quotePrefix="1">
      <alignment horizontal="right" vertical="center"/>
    </xf>
    <xf numFmtId="171" fontId="17" fillId="0" borderId="54" xfId="0" applyNumberFormat="1" applyFont="1" applyBorder="1" applyAlignment="1">
      <alignment horizontal="right" vertical="center" wrapText="1"/>
    </xf>
    <xf numFmtId="3" fontId="34" fillId="0" borderId="55" xfId="0" applyNumberFormat="1" applyFont="1" applyBorder="1" applyAlignment="1">
      <alignment horizontal="right"/>
    </xf>
    <xf numFmtId="3" fontId="37" fillId="0" borderId="54" xfId="0" applyNumberFormat="1" applyFont="1" applyBorder="1" applyAlignment="1">
      <alignment horizontal="right"/>
    </xf>
    <xf numFmtId="3" fontId="37" fillId="0" borderId="32" xfId="0" applyNumberFormat="1" applyFont="1" applyBorder="1" applyAlignment="1">
      <alignment horizontal="right"/>
    </xf>
    <xf numFmtId="3" fontId="37" fillId="0" borderId="39" xfId="0" applyNumberFormat="1" applyFont="1" applyBorder="1" applyAlignment="1">
      <alignment horizontal="right"/>
    </xf>
    <xf numFmtId="0" fontId="40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2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43" fillId="0" borderId="19" xfId="0" applyFont="1" applyFill="1" applyBorder="1" applyAlignment="1" quotePrefix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center" wrapText="1" shrinkToFit="1"/>
    </xf>
    <xf numFmtId="3" fontId="43" fillId="0" borderId="18" xfId="0" applyNumberFormat="1" applyFont="1" applyFill="1" applyBorder="1" applyAlignment="1">
      <alignment horizontal="right" vertical="center" wrapText="1" shrinkToFit="1"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27" fillId="0" borderId="18" xfId="0" applyFont="1" applyFill="1" applyBorder="1" applyAlignment="1" quotePrefix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 shrinkToFit="1"/>
    </xf>
    <xf numFmtId="3" fontId="27" fillId="0" borderId="18" xfId="0" applyNumberFormat="1" applyFont="1" applyFill="1" applyBorder="1" applyAlignment="1">
      <alignment horizontal="right" vertical="center" wrapText="1" shrinkToFit="1"/>
    </xf>
    <xf numFmtId="0" fontId="27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17" fillId="0" borderId="19" xfId="0" applyFont="1" applyFill="1" applyBorder="1" applyAlignment="1" quotePrefix="1">
      <alignment horizontal="center" vertical="center"/>
    </xf>
    <xf numFmtId="0" fontId="17" fillId="0" borderId="18" xfId="0" applyFont="1" applyFill="1" applyBorder="1" applyAlignment="1" quotePrefix="1">
      <alignment horizontal="center" vertical="center"/>
    </xf>
    <xf numFmtId="0" fontId="17" fillId="0" borderId="18" xfId="0" applyFont="1" applyFill="1" applyBorder="1" applyAlignment="1">
      <alignment horizontal="left" vertical="center" wrapText="1" shrinkToFit="1"/>
    </xf>
    <xf numFmtId="3" fontId="17" fillId="0" borderId="18" xfId="0" applyNumberFormat="1" applyFont="1" applyFill="1" applyBorder="1" applyAlignment="1">
      <alignment horizontal="right" vertical="center" wrapText="1" shrinkToFit="1"/>
    </xf>
    <xf numFmtId="0" fontId="17" fillId="0" borderId="0" xfId="0" applyFont="1" applyFill="1" applyBorder="1" applyAlignment="1">
      <alignment horizontal="right" vertical="center"/>
    </xf>
    <xf numFmtId="0" fontId="43" fillId="0" borderId="19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vertical="center" wrapText="1" shrinkToFit="1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wrapText="1" shrinkToFit="1"/>
    </xf>
    <xf numFmtId="3" fontId="19" fillId="0" borderId="18" xfId="0" applyNumberFormat="1" applyFont="1" applyFill="1" applyBorder="1" applyAlignment="1">
      <alignment wrapText="1" shrinkToFit="1"/>
    </xf>
    <xf numFmtId="3" fontId="19" fillId="0" borderId="0" xfId="0" applyNumberFormat="1" applyFont="1" applyFill="1" applyBorder="1" applyAlignment="1">
      <alignment wrapText="1" shrinkToFit="1"/>
    </xf>
    <xf numFmtId="0" fontId="28" fillId="0" borderId="0" xfId="0" applyFont="1" applyFill="1" applyAlignment="1">
      <alignment/>
    </xf>
    <xf numFmtId="0" fontId="3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7" fillId="0" borderId="2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1" fillId="0" borderId="18" xfId="0" applyFont="1" applyBorder="1" applyAlignment="1" quotePrefix="1">
      <alignment horizontal="center" vertical="center" wrapText="1"/>
    </xf>
    <xf numFmtId="6" fontId="11" fillId="0" borderId="18" xfId="0" applyNumberFormat="1" applyFont="1" applyBorder="1" applyAlignment="1" quotePrefix="1">
      <alignment horizontal="right" vertical="center" wrapText="1"/>
    </xf>
    <xf numFmtId="0" fontId="11" fillId="0" borderId="18" xfId="0" applyFont="1" applyBorder="1" applyAlignment="1" quotePrefix="1">
      <alignment horizontal="righ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9" fillId="0" borderId="50" xfId="0" applyFont="1" applyBorder="1" applyAlignment="1">
      <alignment horizontal="left"/>
    </xf>
    <xf numFmtId="0" fontId="19" fillId="0" borderId="56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wrapText="1"/>
    </xf>
    <xf numFmtId="0" fontId="22" fillId="0" borderId="24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8" fillId="2" borderId="0" xfId="0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7" fillId="0" borderId="18" xfId="0" applyFont="1" applyBorder="1" applyAlignment="1">
      <alignment horizontal="left" vertical="center" wrapText="1"/>
    </xf>
    <xf numFmtId="0" fontId="22" fillId="2" borderId="0" xfId="0" applyFont="1" applyFill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50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17" fillId="0" borderId="50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horizontal="right" vertical="top"/>
    </xf>
    <xf numFmtId="0" fontId="16" fillId="0" borderId="18" xfId="0" applyFont="1" applyBorder="1" applyAlignment="1">
      <alignment horizontal="center" vertical="top"/>
    </xf>
    <xf numFmtId="3" fontId="16" fillId="0" borderId="18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top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top"/>
    </xf>
    <xf numFmtId="44" fontId="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/>
    </xf>
    <xf numFmtId="0" fontId="39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33" fillId="0" borderId="24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3" fillId="0" borderId="50" xfId="0" applyFont="1" applyBorder="1" applyAlignment="1" quotePrefix="1">
      <alignment horizontal="left" vertical="center" wrapText="1"/>
    </xf>
    <xf numFmtId="0" fontId="13" fillId="0" borderId="33" xfId="0" applyFont="1" applyBorder="1" applyAlignment="1" quotePrefix="1">
      <alignment horizontal="left" vertical="center" wrapText="1"/>
    </xf>
    <xf numFmtId="0" fontId="17" fillId="0" borderId="6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3" fillId="0" borderId="61" xfId="0" applyFont="1" applyBorder="1" applyAlignment="1" quotePrefix="1">
      <alignment horizontal="left" vertical="center" wrapText="1"/>
    </xf>
    <xf numFmtId="0" fontId="13" fillId="0" borderId="35" xfId="0" applyFont="1" applyBorder="1" applyAlignment="1" quotePrefix="1">
      <alignment horizontal="left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7" fillId="0" borderId="3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/>
    </xf>
    <xf numFmtId="0" fontId="34" fillId="0" borderId="1" xfId="0" applyFont="1" applyBorder="1" applyAlignment="1">
      <alignment horizontal="left"/>
    </xf>
    <xf numFmtId="0" fontId="37" fillId="0" borderId="38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13" fillId="0" borderId="36" xfId="0" applyFont="1" applyBorder="1" applyAlignment="1" quotePrefix="1">
      <alignment horizontal="left" vertical="center" wrapText="1"/>
    </xf>
    <xf numFmtId="0" fontId="13" fillId="0" borderId="30" xfId="0" applyFont="1" applyBorder="1" applyAlignment="1" quotePrefix="1">
      <alignment horizontal="left" vertical="center" wrapText="1"/>
    </xf>
    <xf numFmtId="0" fontId="3" fillId="0" borderId="18" xfId="0" applyFont="1" applyBorder="1" applyAlignment="1">
      <alignment horizontal="center" vertical="center" wrapText="1" shrinkToFit="1"/>
    </xf>
    <xf numFmtId="0" fontId="4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="80" zoomScaleSheetLayoutView="80" workbookViewId="0" topLeftCell="A1">
      <selection activeCell="G2" sqref="G2"/>
    </sheetView>
  </sheetViews>
  <sheetFormatPr defaultColWidth="9.00390625" defaultRowHeight="12.75"/>
  <cols>
    <col min="1" max="1" width="7.875" style="0" customWidth="1"/>
    <col min="2" max="2" width="30.875" style="0" customWidth="1"/>
    <col min="3" max="3" width="15.00390625" style="0" customWidth="1"/>
    <col min="4" max="4" width="7.75390625" style="0" customWidth="1"/>
    <col min="5" max="5" width="31.75390625" style="0" customWidth="1"/>
    <col min="6" max="6" width="15.00390625" style="0" customWidth="1"/>
  </cols>
  <sheetData>
    <row r="1" ht="12.75">
      <c r="F1" s="15" t="s">
        <v>9</v>
      </c>
    </row>
    <row r="2" spans="3:6" ht="12.75">
      <c r="C2" t="s">
        <v>11</v>
      </c>
      <c r="F2" s="15" t="s">
        <v>24</v>
      </c>
    </row>
    <row r="3" ht="12.75">
      <c r="F3" s="15" t="s">
        <v>20</v>
      </c>
    </row>
    <row r="4" ht="12.75">
      <c r="F4" s="15" t="s">
        <v>21</v>
      </c>
    </row>
    <row r="5" spans="1:21" s="3" customFormat="1" ht="23.25">
      <c r="A5" s="429" t="s">
        <v>14</v>
      </c>
      <c r="B5" s="429"/>
      <c r="C5" s="429"/>
      <c r="D5" s="429"/>
      <c r="E5" s="429"/>
      <c r="F5" s="42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="1" customFormat="1" ht="12.75">
      <c r="A6" s="4"/>
    </row>
    <row r="7" spans="1:6" s="1" customFormat="1" ht="12.75">
      <c r="A7" s="423" t="s">
        <v>0</v>
      </c>
      <c r="B7" s="424"/>
      <c r="C7" s="424"/>
      <c r="D7" s="424"/>
      <c r="E7" s="424"/>
      <c r="F7" s="424"/>
    </row>
    <row r="8" spans="1:6" s="1" customFormat="1" ht="12.75">
      <c r="A8" s="424"/>
      <c r="B8" s="424"/>
      <c r="C8" s="424"/>
      <c r="D8" s="424"/>
      <c r="E8" s="424"/>
      <c r="F8" s="424"/>
    </row>
    <row r="9" spans="1:6" s="1" customFormat="1" ht="12.75">
      <c r="A9" s="424"/>
      <c r="B9" s="424"/>
      <c r="C9" s="424"/>
      <c r="D9" s="424"/>
      <c r="E9" s="424"/>
      <c r="F9" s="424"/>
    </row>
    <row r="10" spans="1:6" s="1" customFormat="1" ht="18.75">
      <c r="A10" s="425"/>
      <c r="B10" s="426"/>
      <c r="C10" s="426"/>
      <c r="D10" s="426"/>
      <c r="E10" s="426"/>
      <c r="F10" s="426"/>
    </row>
    <row r="11" spans="1:6" s="1" customFormat="1" ht="26.25">
      <c r="A11" s="427" t="s">
        <v>22</v>
      </c>
      <c r="B11" s="428"/>
      <c r="C11" s="428"/>
      <c r="D11" s="428"/>
      <c r="E11" s="428"/>
      <c r="F11" s="428"/>
    </row>
    <row r="12" spans="1:6" s="1" customFormat="1" ht="12.75" customHeight="1" thickBot="1">
      <c r="A12" s="5"/>
      <c r="C12" s="6"/>
      <c r="F12" s="30" t="s">
        <v>10</v>
      </c>
    </row>
    <row r="13" spans="1:6" s="1" customFormat="1" ht="19.5" thickBot="1">
      <c r="A13" s="418" t="s">
        <v>1</v>
      </c>
      <c r="B13" s="419"/>
      <c r="C13" s="420"/>
      <c r="D13" s="418" t="s">
        <v>2</v>
      </c>
      <c r="E13" s="421"/>
      <c r="F13" s="422"/>
    </row>
    <row r="14" spans="1:6" s="10" customFormat="1" ht="19.5" thickBot="1">
      <c r="A14" s="8" t="s">
        <v>3</v>
      </c>
      <c r="B14" s="8" t="s">
        <v>4</v>
      </c>
      <c r="C14" s="9" t="s">
        <v>5</v>
      </c>
      <c r="D14" s="7" t="s">
        <v>3</v>
      </c>
      <c r="E14" s="8" t="s">
        <v>4</v>
      </c>
      <c r="F14" s="9" t="s">
        <v>5</v>
      </c>
    </row>
    <row r="15" spans="1:6" s="10" customFormat="1" ht="75">
      <c r="A15" s="20">
        <v>951</v>
      </c>
      <c r="B15" s="36" t="s">
        <v>19</v>
      </c>
      <c r="C15" s="31">
        <v>30000</v>
      </c>
      <c r="D15" s="35">
        <v>992</v>
      </c>
      <c r="E15" s="36" t="s">
        <v>6</v>
      </c>
      <c r="F15" s="37">
        <v>985667</v>
      </c>
    </row>
    <row r="16" spans="1:6" s="18" customFormat="1" ht="56.25">
      <c r="A16" s="24">
        <v>952</v>
      </c>
      <c r="B16" s="38" t="s">
        <v>18</v>
      </c>
      <c r="C16" s="25">
        <f>SUM(C17:C19)</f>
        <v>4754511</v>
      </c>
      <c r="D16" s="32"/>
      <c r="E16" s="33"/>
      <c r="F16" s="34"/>
    </row>
    <row r="17" spans="1:6" s="1" customFormat="1" ht="15.75">
      <c r="A17" s="29" t="s">
        <v>17</v>
      </c>
      <c r="B17" s="39" t="s">
        <v>15</v>
      </c>
      <c r="C17" s="40">
        <v>1542750</v>
      </c>
      <c r="D17" s="27"/>
      <c r="E17" s="28"/>
      <c r="F17" s="26"/>
    </row>
    <row r="18" spans="1:6" s="1" customFormat="1" ht="15.75">
      <c r="A18" s="29"/>
      <c r="B18" s="39" t="s">
        <v>23</v>
      </c>
      <c r="C18" s="40">
        <v>858250</v>
      </c>
      <c r="D18" s="27"/>
      <c r="E18" s="28"/>
      <c r="F18" s="26"/>
    </row>
    <row r="19" spans="1:6" s="1" customFormat="1" ht="18.75">
      <c r="A19" s="29"/>
      <c r="B19" s="39" t="s">
        <v>16</v>
      </c>
      <c r="C19" s="40">
        <v>2353511</v>
      </c>
      <c r="D19" s="21"/>
      <c r="E19" s="22"/>
      <c r="F19" s="23"/>
    </row>
    <row r="20" spans="1:6" s="1" customFormat="1" ht="75.75" thickBot="1">
      <c r="A20" s="11">
        <v>955</v>
      </c>
      <c r="B20" s="12" t="s">
        <v>7</v>
      </c>
      <c r="C20" s="16">
        <v>985667</v>
      </c>
      <c r="D20" s="21"/>
      <c r="E20" s="22"/>
      <c r="F20" s="23"/>
    </row>
    <row r="21" spans="1:6" s="1" customFormat="1" ht="19.5" thickBot="1">
      <c r="A21" s="415" t="s">
        <v>8</v>
      </c>
      <c r="B21" s="416"/>
      <c r="C21" s="17">
        <f>SUM(C16,C20,C15)</f>
        <v>5770178</v>
      </c>
      <c r="D21" s="417" t="s">
        <v>8</v>
      </c>
      <c r="E21" s="416"/>
      <c r="F21" s="17">
        <f>SUM(F15:F20)</f>
        <v>985667</v>
      </c>
    </row>
    <row r="22" s="1" customFormat="1" ht="12.75"/>
    <row r="23" spans="2:6" s="1" customFormat="1" ht="12.75">
      <c r="B23" s="13"/>
      <c r="F23" s="14"/>
    </row>
    <row r="24" s="1" customFormat="1" ht="12.75"/>
    <row r="25" spans="2:6" ht="12.75">
      <c r="B25" t="s">
        <v>12</v>
      </c>
      <c r="C25" s="19">
        <v>28048455</v>
      </c>
      <c r="D25" s="19"/>
      <c r="E25" s="19" t="s">
        <v>13</v>
      </c>
      <c r="F25" s="19">
        <v>32832966</v>
      </c>
    </row>
    <row r="26" spans="3:6" ht="12.75">
      <c r="C26" s="19">
        <f>SUM(C21:C25)</f>
        <v>33818633</v>
      </c>
      <c r="F26" s="19">
        <f>SUM(F21:F25)</f>
        <v>33818633</v>
      </c>
    </row>
  </sheetData>
  <mergeCells count="8">
    <mergeCell ref="A7:F9"/>
    <mergeCell ref="A10:F10"/>
    <mergeCell ref="A11:F11"/>
    <mergeCell ref="A5:F5"/>
    <mergeCell ref="A21:B21"/>
    <mergeCell ref="D21:E21"/>
    <mergeCell ref="A13:C13"/>
    <mergeCell ref="D13:F13"/>
  </mergeCells>
  <printOptions/>
  <pageMargins left="1.1811023622047245" right="0.3937007874015748" top="0.984251968503937" bottom="0.984251968503937" header="0.5118110236220472" footer="0.5118110236220472"/>
  <pageSetup horizontalDpi="300" verticalDpi="300" orientation="portrait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="75" zoomScaleNormal="70" zoomScaleSheetLayoutView="75" workbookViewId="0" topLeftCell="A10">
      <selection activeCell="E19" sqref="E19"/>
    </sheetView>
  </sheetViews>
  <sheetFormatPr defaultColWidth="9.00390625" defaultRowHeight="12.75"/>
  <cols>
    <col min="1" max="1" width="4.375" style="0" customWidth="1"/>
    <col min="2" max="2" width="56.75390625" style="0" customWidth="1"/>
    <col min="3" max="3" width="18.875" style="0" customWidth="1"/>
    <col min="4" max="4" width="15.25390625" style="0" customWidth="1"/>
    <col min="5" max="5" width="15.375" style="0" customWidth="1"/>
    <col min="6" max="6" width="16.00390625" style="0" customWidth="1"/>
    <col min="7" max="7" width="15.875" style="0" customWidth="1"/>
    <col min="8" max="8" width="14.875" style="0" customWidth="1"/>
  </cols>
  <sheetData>
    <row r="1" ht="12.75">
      <c r="H1" s="15" t="s">
        <v>182</v>
      </c>
    </row>
    <row r="2" ht="12.75">
      <c r="H2" s="15" t="s">
        <v>26</v>
      </c>
    </row>
    <row r="3" ht="12.75">
      <c r="H3" s="15" t="s">
        <v>20</v>
      </c>
    </row>
    <row r="4" ht="12.75">
      <c r="H4" s="15" t="s">
        <v>21</v>
      </c>
    </row>
    <row r="5" spans="1:8" ht="6.75" customHeight="1">
      <c r="A5" s="489"/>
      <c r="B5" s="489"/>
      <c r="C5" s="489"/>
      <c r="D5" s="489"/>
      <c r="E5" s="489"/>
      <c r="F5" s="489"/>
      <c r="G5" s="489"/>
      <c r="H5" s="489"/>
    </row>
    <row r="6" spans="1:8" ht="20.25">
      <c r="A6" s="488" t="s">
        <v>14</v>
      </c>
      <c r="B6" s="488"/>
      <c r="C6" s="488"/>
      <c r="D6" s="488"/>
      <c r="E6" s="488"/>
      <c r="F6" s="488"/>
      <c r="G6" s="488"/>
      <c r="H6" s="488"/>
    </row>
    <row r="7" spans="1:8" ht="18">
      <c r="A7" s="491" t="s">
        <v>183</v>
      </c>
      <c r="B7" s="491"/>
      <c r="C7" s="491"/>
      <c r="D7" s="491"/>
      <c r="E7" s="491"/>
      <c r="F7" s="491"/>
      <c r="G7" s="491"/>
      <c r="H7" s="491"/>
    </row>
    <row r="8" ht="12" customHeight="1" thickBot="1">
      <c r="H8" s="136" t="s">
        <v>51</v>
      </c>
    </row>
    <row r="9" spans="1:8" ht="13.5" thickBot="1">
      <c r="A9" s="494" t="s">
        <v>28</v>
      </c>
      <c r="B9" s="494" t="s">
        <v>184</v>
      </c>
      <c r="C9" s="494" t="s">
        <v>185</v>
      </c>
      <c r="D9" s="492" t="s">
        <v>186</v>
      </c>
      <c r="E9" s="492"/>
      <c r="F9" s="492"/>
      <c r="G9" s="492"/>
      <c r="H9" s="493"/>
    </row>
    <row r="10" spans="1:8" ht="13.5" thickBot="1">
      <c r="A10" s="495"/>
      <c r="B10" s="495"/>
      <c r="C10" s="495"/>
      <c r="D10" s="287">
        <v>2006</v>
      </c>
      <c r="E10" s="287">
        <v>2007</v>
      </c>
      <c r="F10" s="287">
        <v>2008</v>
      </c>
      <c r="G10" s="287">
        <v>2009</v>
      </c>
      <c r="H10" s="287">
        <v>2010</v>
      </c>
    </row>
    <row r="11" spans="1:8" s="293" customFormat="1" ht="16.5" thickBot="1">
      <c r="A11" s="288">
        <v>1</v>
      </c>
      <c r="B11" s="289" t="s">
        <v>187</v>
      </c>
      <c r="C11" s="290">
        <v>0</v>
      </c>
      <c r="D11" s="290">
        <v>0</v>
      </c>
      <c r="E11" s="291">
        <v>0</v>
      </c>
      <c r="F11" s="290">
        <v>0</v>
      </c>
      <c r="G11" s="291">
        <v>0</v>
      </c>
      <c r="H11" s="292">
        <v>0</v>
      </c>
    </row>
    <row r="12" spans="1:8" s="293" customFormat="1" ht="16.5" thickBot="1">
      <c r="A12" s="294">
        <v>2</v>
      </c>
      <c r="B12" s="289" t="s">
        <v>188</v>
      </c>
      <c r="C12" s="295">
        <v>6006385</v>
      </c>
      <c r="D12" s="295">
        <v>9775229</v>
      </c>
      <c r="E12" s="295">
        <f>SUM(D12,-E30)</f>
        <v>8140901</v>
      </c>
      <c r="F12" s="295">
        <f>SUM(E12,-F30)</f>
        <v>6506707</v>
      </c>
      <c r="G12" s="295">
        <f>SUM(F12,-G30)</f>
        <v>4872513</v>
      </c>
      <c r="H12" s="296">
        <f>SUM(G12,-H30)</f>
        <v>3473319</v>
      </c>
    </row>
    <row r="13" spans="1:8" s="293" customFormat="1" ht="16.5" thickBot="1">
      <c r="A13" s="288">
        <v>3</v>
      </c>
      <c r="B13" s="297" t="s">
        <v>189</v>
      </c>
      <c r="C13" s="290">
        <v>0</v>
      </c>
      <c r="D13" s="290">
        <v>0</v>
      </c>
      <c r="E13" s="298">
        <v>0</v>
      </c>
      <c r="F13" s="295">
        <v>0</v>
      </c>
      <c r="G13" s="298">
        <v>0</v>
      </c>
      <c r="H13" s="296">
        <v>0</v>
      </c>
    </row>
    <row r="14" spans="1:8" s="293" customFormat="1" ht="16.5" thickBot="1">
      <c r="A14" s="288">
        <v>4</v>
      </c>
      <c r="B14" s="289" t="s">
        <v>190</v>
      </c>
      <c r="C14" s="295">
        <v>0</v>
      </c>
      <c r="D14" s="295">
        <v>0</v>
      </c>
      <c r="E14" s="298">
        <v>0</v>
      </c>
      <c r="F14" s="295">
        <v>0</v>
      </c>
      <c r="G14" s="298">
        <v>0</v>
      </c>
      <c r="H14" s="296">
        <v>0</v>
      </c>
    </row>
    <row r="15" spans="1:8" s="293" customFormat="1" ht="16.5" thickBot="1">
      <c r="A15" s="288">
        <v>5</v>
      </c>
      <c r="B15" s="297" t="s">
        <v>191</v>
      </c>
      <c r="C15" s="295">
        <f aca="true" t="shared" si="0" ref="C15:H15">SUM(C16:C17)</f>
        <v>0</v>
      </c>
      <c r="D15" s="295">
        <f t="shared" si="0"/>
        <v>0</v>
      </c>
      <c r="E15" s="295">
        <f t="shared" si="0"/>
        <v>0</v>
      </c>
      <c r="F15" s="295">
        <f t="shared" si="0"/>
        <v>0</v>
      </c>
      <c r="G15" s="295">
        <f t="shared" si="0"/>
        <v>0</v>
      </c>
      <c r="H15" s="296">
        <f t="shared" si="0"/>
        <v>0</v>
      </c>
    </row>
    <row r="16" spans="1:8" s="293" customFormat="1" ht="15.75">
      <c r="A16" s="299"/>
      <c r="B16" s="300" t="s">
        <v>192</v>
      </c>
      <c r="C16" s="301">
        <v>0</v>
      </c>
      <c r="D16" s="302">
        <v>0</v>
      </c>
      <c r="E16" s="303">
        <v>0</v>
      </c>
      <c r="F16" s="302">
        <v>0</v>
      </c>
      <c r="G16" s="303">
        <v>0</v>
      </c>
      <c r="H16" s="304">
        <v>0</v>
      </c>
    </row>
    <row r="17" spans="1:8" s="310" customFormat="1" ht="32.25" thickBot="1">
      <c r="A17" s="305"/>
      <c r="B17" s="306" t="s">
        <v>193</v>
      </c>
      <c r="C17" s="307">
        <v>0</v>
      </c>
      <c r="D17" s="307">
        <v>0</v>
      </c>
      <c r="E17" s="308">
        <v>0</v>
      </c>
      <c r="F17" s="307">
        <v>0</v>
      </c>
      <c r="G17" s="308">
        <v>0</v>
      </c>
      <c r="H17" s="309">
        <v>0</v>
      </c>
    </row>
    <row r="18" spans="1:8" s="315" customFormat="1" ht="16.5" thickBot="1">
      <c r="A18" s="311">
        <v>6</v>
      </c>
      <c r="B18" s="313" t="s">
        <v>194</v>
      </c>
      <c r="C18" s="314">
        <f aca="true" t="shared" si="1" ref="C18:H18">SUM(C11:C15)</f>
        <v>6006385</v>
      </c>
      <c r="D18" s="314">
        <f t="shared" si="1"/>
        <v>9775229</v>
      </c>
      <c r="E18" s="314">
        <f t="shared" si="1"/>
        <v>8140901</v>
      </c>
      <c r="F18" s="314">
        <f t="shared" si="1"/>
        <v>6506707</v>
      </c>
      <c r="G18" s="314">
        <f t="shared" si="1"/>
        <v>4872513</v>
      </c>
      <c r="H18" s="314">
        <f t="shared" si="1"/>
        <v>3473319</v>
      </c>
    </row>
    <row r="19" spans="1:8" s="293" customFormat="1" ht="16.5" thickBot="1">
      <c r="A19" s="316">
        <v>7</v>
      </c>
      <c r="B19" s="317" t="s">
        <v>195</v>
      </c>
      <c r="C19" s="318">
        <v>29054917</v>
      </c>
      <c r="D19" s="318">
        <v>28048455</v>
      </c>
      <c r="E19" s="318">
        <v>20500000</v>
      </c>
      <c r="F19" s="318">
        <v>21000000</v>
      </c>
      <c r="G19" s="319">
        <v>21500000</v>
      </c>
      <c r="H19" s="320">
        <v>22000000</v>
      </c>
    </row>
    <row r="20" spans="1:8" s="293" customFormat="1" ht="16.5" thickBot="1">
      <c r="A20" s="294">
        <v>8</v>
      </c>
      <c r="B20" s="297" t="s">
        <v>196</v>
      </c>
      <c r="C20" s="321">
        <f aca="true" t="shared" si="2" ref="C20:H20">PRODUCT(C18,1/C19)</f>
        <v>0.20672525066927572</v>
      </c>
      <c r="D20" s="321">
        <f t="shared" si="2"/>
        <v>0.3485122086047163</v>
      </c>
      <c r="E20" s="321">
        <f t="shared" si="2"/>
        <v>0.3971171219512195</v>
      </c>
      <c r="F20" s="321">
        <f t="shared" si="2"/>
        <v>0.30984319047619047</v>
      </c>
      <c r="G20" s="321">
        <f t="shared" si="2"/>
        <v>0.22662851162790698</v>
      </c>
      <c r="H20" s="322">
        <f t="shared" si="2"/>
        <v>0.15787813636363637</v>
      </c>
    </row>
    <row r="21" spans="1:8" s="293" customFormat="1" ht="16.5" thickBot="1">
      <c r="A21" s="316">
        <v>9</v>
      </c>
      <c r="B21" s="317" t="s">
        <v>197</v>
      </c>
      <c r="C21" s="318">
        <v>1174941</v>
      </c>
      <c r="D21" s="318">
        <v>6672000</v>
      </c>
      <c r="E21" s="318">
        <v>0</v>
      </c>
      <c r="F21" s="318">
        <v>0</v>
      </c>
      <c r="G21" s="319">
        <v>0</v>
      </c>
      <c r="H21" s="320">
        <v>0</v>
      </c>
    </row>
    <row r="22" spans="1:8" s="293" customFormat="1" ht="19.5" thickBot="1">
      <c r="A22" s="316">
        <v>10</v>
      </c>
      <c r="B22" s="317" t="s">
        <v>214</v>
      </c>
      <c r="C22" s="318">
        <f aca="true" t="shared" si="3" ref="C22:H22">SUM(C18,C21)</f>
        <v>7181326</v>
      </c>
      <c r="D22" s="318">
        <f t="shared" si="3"/>
        <v>16447229</v>
      </c>
      <c r="E22" s="318">
        <f t="shared" si="3"/>
        <v>8140901</v>
      </c>
      <c r="F22" s="318">
        <f t="shared" si="3"/>
        <v>6506707</v>
      </c>
      <c r="G22" s="318">
        <f t="shared" si="3"/>
        <v>4872513</v>
      </c>
      <c r="H22" s="323">
        <f t="shared" si="3"/>
        <v>3473319</v>
      </c>
    </row>
    <row r="23" spans="1:8" s="293" customFormat="1" ht="19.5" thickBot="1">
      <c r="A23" s="294">
        <v>11</v>
      </c>
      <c r="B23" s="297" t="s">
        <v>215</v>
      </c>
      <c r="C23" s="321">
        <f aca="true" t="shared" si="4" ref="C23:H23">PRODUCT(C22,1/C19)</f>
        <v>0.24716387935301967</v>
      </c>
      <c r="D23" s="321">
        <f t="shared" si="4"/>
        <v>0.5863862733259283</v>
      </c>
      <c r="E23" s="321">
        <f t="shared" si="4"/>
        <v>0.3971171219512195</v>
      </c>
      <c r="F23" s="321">
        <f t="shared" si="4"/>
        <v>0.30984319047619047</v>
      </c>
      <c r="G23" s="321">
        <f t="shared" si="4"/>
        <v>0.22662851162790698</v>
      </c>
      <c r="H23" s="321">
        <f t="shared" si="4"/>
        <v>0.15787813636363637</v>
      </c>
    </row>
    <row r="24" spans="1:8" s="293" customFormat="1" ht="15">
      <c r="A24" s="490" t="s">
        <v>198</v>
      </c>
      <c r="B24" s="490"/>
      <c r="C24" s="490"/>
      <c r="D24" s="490"/>
      <c r="E24" s="490"/>
      <c r="F24" s="490"/>
      <c r="G24" s="490"/>
      <c r="H24" s="490"/>
    </row>
    <row r="25" spans="1:8" ht="12.75">
      <c r="A25" s="490" t="s">
        <v>199</v>
      </c>
      <c r="B25" s="490"/>
      <c r="C25" s="490"/>
      <c r="D25" s="490"/>
      <c r="E25" s="490"/>
      <c r="F25" s="490"/>
      <c r="G25" s="490"/>
      <c r="H25" s="490"/>
    </row>
    <row r="26" spans="1:8" ht="20.25" customHeight="1" thickBot="1">
      <c r="A26" s="496" t="s">
        <v>200</v>
      </c>
      <c r="B26" s="496"/>
      <c r="C26" s="496"/>
      <c r="D26" s="496"/>
      <c r="E26" s="496"/>
      <c r="F26" s="496"/>
      <c r="G26" s="496"/>
      <c r="H26" s="496"/>
    </row>
    <row r="27" spans="1:8" s="1" customFormat="1" ht="17.25" customHeight="1" thickBot="1">
      <c r="A27" s="497" t="s">
        <v>28</v>
      </c>
      <c r="B27" s="507" t="s">
        <v>201</v>
      </c>
      <c r="C27" s="508"/>
      <c r="D27" s="505" t="s">
        <v>202</v>
      </c>
      <c r="E27" s="505"/>
      <c r="F27" s="505"/>
      <c r="G27" s="505"/>
      <c r="H27" s="506"/>
    </row>
    <row r="28" spans="1:8" s="1" customFormat="1" ht="13.5" thickBot="1">
      <c r="A28" s="498"/>
      <c r="B28" s="509"/>
      <c r="C28" s="510"/>
      <c r="D28" s="325">
        <v>2006</v>
      </c>
      <c r="E28" s="324">
        <v>2007</v>
      </c>
      <c r="F28" s="324">
        <v>2008</v>
      </c>
      <c r="G28" s="324">
        <v>2009</v>
      </c>
      <c r="H28" s="324">
        <v>2010</v>
      </c>
    </row>
    <row r="29" spans="1:8" s="200" customFormat="1" ht="15.75">
      <c r="A29" s="326">
        <v>1</v>
      </c>
      <c r="B29" s="501" t="s">
        <v>203</v>
      </c>
      <c r="C29" s="502"/>
      <c r="D29" s="327">
        <f>SUM(D30:D32)</f>
        <v>1205667</v>
      </c>
      <c r="E29" s="327">
        <f>SUM(E30:E32)</f>
        <v>2112328</v>
      </c>
      <c r="F29" s="327">
        <f>SUM(F30:F32)</f>
        <v>2035194</v>
      </c>
      <c r="G29" s="327">
        <f>SUM(G30:G32)</f>
        <v>1940194</v>
      </c>
      <c r="H29" s="328">
        <f>SUM(H30:H32)</f>
        <v>1620194</v>
      </c>
    </row>
    <row r="30" spans="1:8" s="200" customFormat="1" ht="15.75">
      <c r="A30" s="329"/>
      <c r="B30" s="499" t="s">
        <v>204</v>
      </c>
      <c r="C30" s="500"/>
      <c r="D30" s="330">
        <v>985667</v>
      </c>
      <c r="E30" s="330">
        <v>1634328</v>
      </c>
      <c r="F30" s="330">
        <v>1634194</v>
      </c>
      <c r="G30" s="330">
        <v>1634194</v>
      </c>
      <c r="H30" s="333">
        <v>1399194</v>
      </c>
    </row>
    <row r="31" spans="1:8" s="200" customFormat="1" ht="15.75">
      <c r="A31" s="329"/>
      <c r="B31" s="499" t="s">
        <v>205</v>
      </c>
      <c r="C31" s="500"/>
      <c r="D31" s="334">
        <v>0</v>
      </c>
      <c r="E31" s="335">
        <v>0</v>
      </c>
      <c r="F31" s="335">
        <v>0</v>
      </c>
      <c r="G31" s="336">
        <v>0</v>
      </c>
      <c r="H31" s="337">
        <v>0</v>
      </c>
    </row>
    <row r="32" spans="1:8" s="200" customFormat="1" ht="16.5" thickBot="1">
      <c r="A32" s="338"/>
      <c r="B32" s="503" t="s">
        <v>206</v>
      </c>
      <c r="C32" s="504"/>
      <c r="D32" s="330">
        <v>220000</v>
      </c>
      <c r="E32" s="330">
        <v>478000</v>
      </c>
      <c r="F32" s="330">
        <v>401000</v>
      </c>
      <c r="G32" s="330">
        <v>306000</v>
      </c>
      <c r="H32" s="333">
        <v>221000</v>
      </c>
    </row>
    <row r="33" spans="1:8" s="200" customFormat="1" ht="15.75">
      <c r="A33" s="329">
        <v>2</v>
      </c>
      <c r="B33" s="501" t="s">
        <v>207</v>
      </c>
      <c r="C33" s="502"/>
      <c r="D33" s="327">
        <f>SUM(D34:D35)</f>
        <v>0</v>
      </c>
      <c r="E33" s="339">
        <f>SUM(E34:E35)</f>
        <v>0</v>
      </c>
      <c r="F33" s="339">
        <f>SUM(F34:F35)</f>
        <v>0</v>
      </c>
      <c r="G33" s="339">
        <f>SUM(G34:G35)</f>
        <v>0</v>
      </c>
      <c r="H33" s="340">
        <f>SUM(H34:H35)</f>
        <v>0</v>
      </c>
    </row>
    <row r="34" spans="1:8" s="200" customFormat="1" ht="15.75">
      <c r="A34" s="329"/>
      <c r="B34" s="499" t="s">
        <v>208</v>
      </c>
      <c r="C34" s="500"/>
      <c r="D34" s="341">
        <v>0</v>
      </c>
      <c r="E34" s="342">
        <v>0</v>
      </c>
      <c r="F34" s="342">
        <v>0</v>
      </c>
      <c r="G34" s="343">
        <v>0</v>
      </c>
      <c r="H34" s="344">
        <v>0</v>
      </c>
    </row>
    <row r="35" spans="1:8" s="200" customFormat="1" ht="16.5" thickBot="1">
      <c r="A35" s="338"/>
      <c r="B35" s="517" t="s">
        <v>206</v>
      </c>
      <c r="C35" s="518"/>
      <c r="D35" s="345">
        <v>0</v>
      </c>
      <c r="E35" s="346">
        <v>0</v>
      </c>
      <c r="F35" s="346">
        <v>0</v>
      </c>
      <c r="G35" s="347">
        <v>0</v>
      </c>
      <c r="H35" s="348">
        <v>0</v>
      </c>
    </row>
    <row r="36" spans="1:8" s="200" customFormat="1" ht="16.5" customHeight="1" thickBot="1">
      <c r="A36" s="338">
        <v>3</v>
      </c>
      <c r="B36" s="511" t="s">
        <v>209</v>
      </c>
      <c r="C36" s="512"/>
      <c r="D36" s="349">
        <v>95000</v>
      </c>
      <c r="E36" s="350">
        <v>197778</v>
      </c>
      <c r="F36" s="350">
        <v>197778</v>
      </c>
      <c r="G36" s="351">
        <v>197778</v>
      </c>
      <c r="H36" s="352">
        <v>197778</v>
      </c>
    </row>
    <row r="37" spans="1:8" s="200" customFormat="1" ht="16.5" thickBot="1">
      <c r="A37" s="353">
        <v>4</v>
      </c>
      <c r="B37" s="511" t="s">
        <v>210</v>
      </c>
      <c r="C37" s="512"/>
      <c r="D37" s="354">
        <f>TRANSPOSE(C15)</f>
        <v>0</v>
      </c>
      <c r="E37" s="355">
        <v>0</v>
      </c>
      <c r="F37" s="355">
        <v>0</v>
      </c>
      <c r="G37" s="356">
        <v>0</v>
      </c>
      <c r="H37" s="357">
        <v>0</v>
      </c>
    </row>
    <row r="38" spans="1:8" s="200" customFormat="1" ht="16.5" thickBot="1">
      <c r="A38" s="358">
        <v>5</v>
      </c>
      <c r="B38" s="359" t="s">
        <v>139</v>
      </c>
      <c r="C38" s="360"/>
      <c r="D38" s="361">
        <f>SUM(D29,D33,D36:D37)</f>
        <v>1300667</v>
      </c>
      <c r="E38" s="362">
        <f>SUM(E29,E33,E36:E37)</f>
        <v>2310106</v>
      </c>
      <c r="F38" s="362">
        <f>SUM(F29,F33,F36:F37)</f>
        <v>2232972</v>
      </c>
      <c r="G38" s="362">
        <f>SUM(G29,G33,G36:G37)</f>
        <v>2137972</v>
      </c>
      <c r="H38" s="362">
        <f>SUM(H29,H33,H36:H37)</f>
        <v>1817972</v>
      </c>
    </row>
    <row r="39" spans="1:8" s="200" customFormat="1" ht="16.5" thickBot="1">
      <c r="A39" s="338">
        <v>6</v>
      </c>
      <c r="B39" s="511" t="s">
        <v>211</v>
      </c>
      <c r="C39" s="512"/>
      <c r="D39" s="363">
        <f>PRODUCT(D38,1/D19)</f>
        <v>0.04637214420544732</v>
      </c>
      <c r="E39" s="363">
        <f>PRODUCT(E38,1/E19)</f>
        <v>0.1126880975609756</v>
      </c>
      <c r="F39" s="363">
        <f>PRODUCT(F38,1/F19)</f>
        <v>0.106332</v>
      </c>
      <c r="G39" s="363">
        <f>PRODUCT(G38,1/G19)</f>
        <v>0.09944055813953488</v>
      </c>
      <c r="H39" s="363">
        <f>PRODUCT(H38,1/H19)</f>
        <v>0.08263509090909091</v>
      </c>
    </row>
    <row r="40" spans="1:8" ht="16.5" thickBot="1">
      <c r="A40" s="294">
        <v>7</v>
      </c>
      <c r="B40" s="513" t="s">
        <v>212</v>
      </c>
      <c r="C40" s="514"/>
      <c r="D40" s="364">
        <v>7846941</v>
      </c>
      <c r="E40" s="318">
        <v>0</v>
      </c>
      <c r="F40" s="318">
        <v>0</v>
      </c>
      <c r="G40" s="319">
        <v>0</v>
      </c>
      <c r="H40" s="320">
        <v>0</v>
      </c>
    </row>
    <row r="41" spans="1:8" ht="16.5" thickBot="1">
      <c r="A41" s="294">
        <v>8</v>
      </c>
      <c r="B41" s="515" t="s">
        <v>139</v>
      </c>
      <c r="C41" s="516"/>
      <c r="D41" s="365">
        <f>SUM(D38,D40)</f>
        <v>9147608</v>
      </c>
      <c r="E41" s="366">
        <f>SUM(E38,E40)</f>
        <v>2310106</v>
      </c>
      <c r="F41" s="366">
        <f>SUM(F38,F40)</f>
        <v>2232972</v>
      </c>
      <c r="G41" s="366">
        <f>SUM(G38,G40)</f>
        <v>2137972</v>
      </c>
      <c r="H41" s="367">
        <f>SUM(H38,H40)</f>
        <v>1817972</v>
      </c>
    </row>
    <row r="42" spans="1:8" ht="16.5" thickBot="1">
      <c r="A42" s="338">
        <v>9</v>
      </c>
      <c r="B42" s="511" t="s">
        <v>213</v>
      </c>
      <c r="C42" s="512"/>
      <c r="D42" s="363">
        <f>PRODUCT(D41,1/D19)</f>
        <v>0.3261358958987224</v>
      </c>
      <c r="E42" s="363">
        <f>PRODUCT(E41,1/E19)</f>
        <v>0.1126880975609756</v>
      </c>
      <c r="F42" s="363">
        <f>PRODUCT(F41,1/F19)</f>
        <v>0.106332</v>
      </c>
      <c r="G42" s="363">
        <f>PRODUCT(G41,1/G19)</f>
        <v>0.09944055813953488</v>
      </c>
      <c r="H42" s="363">
        <f>PRODUCT(H41,1/H19)</f>
        <v>0.08263509090909091</v>
      </c>
    </row>
  </sheetData>
  <mergeCells count="26">
    <mergeCell ref="B42:C42"/>
    <mergeCell ref="B37:C37"/>
    <mergeCell ref="B39:C39"/>
    <mergeCell ref="B29:C29"/>
    <mergeCell ref="B30:C30"/>
    <mergeCell ref="B40:C40"/>
    <mergeCell ref="B41:C41"/>
    <mergeCell ref="B36:C36"/>
    <mergeCell ref="B35:C35"/>
    <mergeCell ref="B34:C34"/>
    <mergeCell ref="A26:H26"/>
    <mergeCell ref="A27:A28"/>
    <mergeCell ref="B31:C31"/>
    <mergeCell ref="B33:C33"/>
    <mergeCell ref="B32:C32"/>
    <mergeCell ref="D27:H27"/>
    <mergeCell ref="B27:C28"/>
    <mergeCell ref="A6:H6"/>
    <mergeCell ref="A5:H5"/>
    <mergeCell ref="A25:H25"/>
    <mergeCell ref="A7:H7"/>
    <mergeCell ref="D9:H9"/>
    <mergeCell ref="A9:A10"/>
    <mergeCell ref="B9:B10"/>
    <mergeCell ref="C9:C10"/>
    <mergeCell ref="A24:H24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landscape" paperSize="9" scale="80" r:id="rId1"/>
  <rowBreaks count="1" manualBreakCount="1">
    <brk id="25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1311">
    <pageSetUpPr fitToPage="1"/>
  </sheetPr>
  <dimension ref="A1:AC54"/>
  <sheetViews>
    <sheetView view="pageBreakPreview" zoomScale="75" zoomScaleNormal="75" zoomScaleSheetLayoutView="75" workbookViewId="0" topLeftCell="A10">
      <selection activeCell="B17" sqref="B17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6.75390625" style="0" customWidth="1"/>
    <col min="4" max="4" width="63.00390625" style="414" customWidth="1"/>
    <col min="5" max="5" width="23.00390625" style="0" customWidth="1"/>
    <col min="6" max="14" width="16.625" style="0" customWidth="1"/>
  </cols>
  <sheetData>
    <row r="1" spans="4:5" ht="15">
      <c r="D1" s="368"/>
      <c r="E1" s="368" t="s">
        <v>216</v>
      </c>
    </row>
    <row r="2" spans="4:5" ht="15">
      <c r="D2" s="368"/>
      <c r="E2" s="368" t="s">
        <v>26</v>
      </c>
    </row>
    <row r="3" spans="4:5" ht="15">
      <c r="D3" s="368"/>
      <c r="E3" s="368" t="s">
        <v>20</v>
      </c>
    </row>
    <row r="4" spans="4:5" ht="15">
      <c r="D4" s="368"/>
      <c r="E4" s="368" t="s">
        <v>21</v>
      </c>
    </row>
    <row r="5" spans="1:14" s="370" customFormat="1" ht="39.75" customHeight="1">
      <c r="A5" s="429" t="s">
        <v>14</v>
      </c>
      <c r="B5" s="429"/>
      <c r="C5" s="429"/>
      <c r="D5" s="429"/>
      <c r="E5" s="429"/>
      <c r="F5" s="369"/>
      <c r="G5" s="369"/>
      <c r="H5" s="369"/>
      <c r="I5" s="369"/>
      <c r="J5" s="369"/>
      <c r="K5" s="369"/>
      <c r="L5" s="369"/>
      <c r="M5" s="369"/>
      <c r="N5" s="369"/>
    </row>
    <row r="6" spans="1:14" s="1" customFormat="1" ht="63" customHeight="1">
      <c r="A6" s="522" t="s">
        <v>217</v>
      </c>
      <c r="B6" s="522"/>
      <c r="C6" s="522"/>
      <c r="D6" s="522"/>
      <c r="E6" s="522"/>
      <c r="F6" s="371"/>
      <c r="G6" s="371"/>
      <c r="H6" s="371"/>
      <c r="I6" s="371"/>
      <c r="J6" s="371"/>
      <c r="K6" s="371"/>
      <c r="L6" s="371"/>
      <c r="M6" s="371"/>
      <c r="N6" s="371"/>
    </row>
    <row r="8" spans="1:29" s="239" customFormat="1" ht="33" customHeight="1">
      <c r="A8" s="520" t="s">
        <v>52</v>
      </c>
      <c r="B8" s="520"/>
      <c r="C8" s="520"/>
      <c r="D8" s="521" t="s">
        <v>53</v>
      </c>
      <c r="E8" s="519" t="s">
        <v>54</v>
      </c>
      <c r="F8" s="372"/>
      <c r="G8" s="372"/>
      <c r="H8" s="372"/>
      <c r="I8" s="372"/>
      <c r="J8" s="372"/>
      <c r="K8" s="372"/>
      <c r="L8" s="372"/>
      <c r="M8" s="372"/>
      <c r="N8" s="372"/>
      <c r="O8" s="373"/>
      <c r="P8" s="373"/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</row>
    <row r="9" spans="1:29" s="377" customFormat="1" ht="33" customHeight="1">
      <c r="A9" s="374" t="s">
        <v>55</v>
      </c>
      <c r="B9" s="374" t="s">
        <v>109</v>
      </c>
      <c r="C9" s="374" t="s">
        <v>30</v>
      </c>
      <c r="D9" s="521"/>
      <c r="E9" s="519"/>
      <c r="F9" s="375"/>
      <c r="G9" s="375"/>
      <c r="H9" s="375"/>
      <c r="I9" s="375"/>
      <c r="J9" s="375"/>
      <c r="K9" s="375"/>
      <c r="L9" s="375"/>
      <c r="M9" s="375"/>
      <c r="N9" s="375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</row>
    <row r="10" spans="1:29" s="384" customFormat="1" ht="24.75" customHeight="1">
      <c r="A10" s="378" t="s">
        <v>123</v>
      </c>
      <c r="B10" s="379"/>
      <c r="C10" s="379"/>
      <c r="D10" s="380" t="s">
        <v>143</v>
      </c>
      <c r="E10" s="381">
        <f>SUM(E11)</f>
        <v>12000</v>
      </c>
      <c r="F10" s="382"/>
      <c r="G10" s="382"/>
      <c r="H10" s="382"/>
      <c r="I10" s="382"/>
      <c r="J10" s="382"/>
      <c r="K10" s="382"/>
      <c r="L10" s="382"/>
      <c r="M10" s="382"/>
      <c r="N10" s="382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</row>
    <row r="11" spans="1:29" s="392" customFormat="1" ht="24.75" customHeight="1">
      <c r="A11" s="385"/>
      <c r="B11" s="386" t="s">
        <v>218</v>
      </c>
      <c r="C11" s="387"/>
      <c r="D11" s="388" t="s">
        <v>219</v>
      </c>
      <c r="E11" s="389">
        <f>SUM(E12:E12)</f>
        <v>12000</v>
      </c>
      <c r="F11" s="390"/>
      <c r="G11" s="390"/>
      <c r="H11" s="390"/>
      <c r="I11" s="390"/>
      <c r="J11" s="390"/>
      <c r="K11" s="390"/>
      <c r="L11" s="390"/>
      <c r="M11" s="390"/>
      <c r="N11" s="390"/>
      <c r="O11" s="391"/>
      <c r="P11" s="391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</row>
    <row r="12" spans="1:29" s="392" customFormat="1" ht="24.75" customHeight="1">
      <c r="A12" s="385"/>
      <c r="B12" s="393"/>
      <c r="C12" s="394" t="s">
        <v>220</v>
      </c>
      <c r="D12" s="395" t="s">
        <v>221</v>
      </c>
      <c r="E12" s="396">
        <v>12000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1"/>
      <c r="P12" s="391"/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</row>
    <row r="13" spans="1:29" s="384" customFormat="1" ht="24.75" customHeight="1">
      <c r="A13" s="398">
        <v>700</v>
      </c>
      <c r="B13" s="379"/>
      <c r="C13" s="379"/>
      <c r="D13" s="380" t="s">
        <v>147</v>
      </c>
      <c r="E13" s="381">
        <f>SUM(E14)</f>
        <v>158100</v>
      </c>
      <c r="F13" s="382"/>
      <c r="G13" s="382"/>
      <c r="H13" s="382"/>
      <c r="I13" s="382"/>
      <c r="J13" s="382"/>
      <c r="K13" s="382"/>
      <c r="L13" s="382"/>
      <c r="M13" s="382"/>
      <c r="N13" s="382"/>
      <c r="O13" s="383"/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</row>
    <row r="14" spans="1:29" s="401" customFormat="1" ht="24.75" customHeight="1">
      <c r="A14" s="399"/>
      <c r="B14" s="387">
        <v>70005</v>
      </c>
      <c r="C14" s="387"/>
      <c r="D14" s="388" t="s">
        <v>149</v>
      </c>
      <c r="E14" s="389">
        <f>SUM(E15:E15)</f>
        <v>158100</v>
      </c>
      <c r="F14" s="390"/>
      <c r="G14" s="390"/>
      <c r="H14" s="390"/>
      <c r="I14" s="390"/>
      <c r="J14" s="390"/>
      <c r="K14" s="390"/>
      <c r="L14" s="390"/>
      <c r="M14" s="390"/>
      <c r="N14" s="39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</row>
    <row r="15" spans="1:29" s="392" customFormat="1" ht="36" customHeight="1">
      <c r="A15" s="385"/>
      <c r="B15" s="402"/>
      <c r="C15" s="394" t="s">
        <v>222</v>
      </c>
      <c r="D15" s="403" t="s">
        <v>223</v>
      </c>
      <c r="E15" s="396">
        <v>158100</v>
      </c>
      <c r="F15" s="397"/>
      <c r="G15" s="397"/>
      <c r="H15" s="397"/>
      <c r="I15" s="397"/>
      <c r="J15" s="397"/>
      <c r="K15" s="397"/>
      <c r="L15" s="397"/>
      <c r="M15" s="397"/>
      <c r="N15" s="397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</row>
    <row r="16" spans="1:29" s="406" customFormat="1" ht="24.75" customHeight="1">
      <c r="A16" s="398">
        <v>710</v>
      </c>
      <c r="B16" s="379"/>
      <c r="C16" s="379"/>
      <c r="D16" s="380" t="s">
        <v>57</v>
      </c>
      <c r="E16" s="381">
        <f>SUM(E17)</f>
        <v>2000</v>
      </c>
      <c r="F16" s="404"/>
      <c r="G16" s="404"/>
      <c r="H16" s="404"/>
      <c r="I16" s="404"/>
      <c r="J16" s="404"/>
      <c r="K16" s="404"/>
      <c r="L16" s="404"/>
      <c r="M16" s="404"/>
      <c r="N16" s="404"/>
      <c r="O16" s="405"/>
      <c r="P16" s="405"/>
      <c r="Q16" s="405"/>
      <c r="R16" s="405"/>
      <c r="S16" s="405"/>
      <c r="T16" s="405"/>
      <c r="U16" s="405"/>
      <c r="V16" s="405"/>
      <c r="W16" s="405"/>
      <c r="X16" s="405"/>
      <c r="Y16" s="405"/>
      <c r="Z16" s="405"/>
      <c r="AA16" s="405"/>
      <c r="AB16" s="405"/>
      <c r="AC16" s="405"/>
    </row>
    <row r="17" spans="1:29" s="392" customFormat="1" ht="24.75" customHeight="1">
      <c r="A17" s="399"/>
      <c r="B17" s="387">
        <v>71015</v>
      </c>
      <c r="C17" s="387"/>
      <c r="D17" s="388" t="s">
        <v>155</v>
      </c>
      <c r="E17" s="389">
        <f>SUM(E18:E18)</f>
        <v>2000</v>
      </c>
      <c r="F17" s="397"/>
      <c r="G17" s="397"/>
      <c r="H17" s="397"/>
      <c r="I17" s="397"/>
      <c r="J17" s="397"/>
      <c r="K17" s="397"/>
      <c r="L17" s="397"/>
      <c r="M17" s="397"/>
      <c r="N17" s="397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</row>
    <row r="18" spans="1:29" s="392" customFormat="1" ht="24.75" customHeight="1">
      <c r="A18" s="407"/>
      <c r="B18" s="223"/>
      <c r="C18" s="394" t="s">
        <v>220</v>
      </c>
      <c r="D18" s="403" t="s">
        <v>221</v>
      </c>
      <c r="E18" s="396">
        <v>2000</v>
      </c>
      <c r="F18" s="397"/>
      <c r="G18" s="397"/>
      <c r="H18" s="397"/>
      <c r="I18" s="397"/>
      <c r="J18" s="397"/>
      <c r="K18" s="397"/>
      <c r="L18" s="397"/>
      <c r="M18" s="397"/>
      <c r="N18" s="397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</row>
    <row r="19" spans="1:29" s="392" customFormat="1" ht="24.75" customHeight="1">
      <c r="A19" s="398">
        <v>754</v>
      </c>
      <c r="B19" s="379"/>
      <c r="C19" s="379"/>
      <c r="D19" s="380" t="s">
        <v>163</v>
      </c>
      <c r="E19" s="381">
        <f>SUM(E20)</f>
        <v>2000</v>
      </c>
      <c r="F19" s="397"/>
      <c r="G19" s="397"/>
      <c r="H19" s="397"/>
      <c r="I19" s="397"/>
      <c r="J19" s="397"/>
      <c r="K19" s="397"/>
      <c r="L19" s="397"/>
      <c r="M19" s="397"/>
      <c r="N19" s="397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</row>
    <row r="20" spans="1:29" s="392" customFormat="1" ht="24.75" customHeight="1">
      <c r="A20" s="399"/>
      <c r="B20" s="387">
        <v>75411</v>
      </c>
      <c r="C20" s="387"/>
      <c r="D20" s="388" t="s">
        <v>165</v>
      </c>
      <c r="E20" s="389">
        <f>SUM(E21:E21)</f>
        <v>2000</v>
      </c>
      <c r="F20" s="397"/>
      <c r="G20" s="397"/>
      <c r="H20" s="397"/>
      <c r="I20" s="397"/>
      <c r="J20" s="397"/>
      <c r="K20" s="397"/>
      <c r="L20" s="397"/>
      <c r="M20" s="397"/>
      <c r="N20" s="397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</row>
    <row r="21" spans="1:29" s="392" customFormat="1" ht="24.75" customHeight="1">
      <c r="A21" s="407"/>
      <c r="B21" s="223"/>
      <c r="C21" s="394" t="s">
        <v>224</v>
      </c>
      <c r="D21" s="403" t="s">
        <v>225</v>
      </c>
      <c r="E21" s="396">
        <v>2000</v>
      </c>
      <c r="F21" s="397"/>
      <c r="G21" s="397"/>
      <c r="H21" s="397"/>
      <c r="I21" s="397"/>
      <c r="J21" s="397"/>
      <c r="K21" s="397"/>
      <c r="L21" s="397"/>
      <c r="M21" s="397"/>
      <c r="N21" s="397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</row>
    <row r="22" spans="1:29" s="412" customFormat="1" ht="20.25">
      <c r="A22" s="408"/>
      <c r="B22" s="408"/>
      <c r="C22" s="408"/>
      <c r="D22" s="409" t="s">
        <v>226</v>
      </c>
      <c r="E22" s="410">
        <f>SUM(E10,E13,E16,E19)</f>
        <v>174100</v>
      </c>
      <c r="F22" s="411"/>
      <c r="G22" s="411"/>
      <c r="H22" s="411"/>
      <c r="I22" s="411"/>
      <c r="J22" s="411"/>
      <c r="K22" s="411"/>
      <c r="L22" s="411"/>
      <c r="M22" s="411"/>
      <c r="N22" s="411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</row>
    <row r="23" spans="1:29" ht="12.75">
      <c r="A23" s="1"/>
      <c r="B23" s="1"/>
      <c r="C23" s="1"/>
      <c r="D23" s="4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1"/>
      <c r="B24" s="1"/>
      <c r="C24" s="1"/>
      <c r="D24" s="4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1"/>
      <c r="C25" s="1"/>
      <c r="D25" s="41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/>
      <c r="B26" s="1"/>
      <c r="C26" s="1"/>
      <c r="D26" s="4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1"/>
      <c r="B27" s="1"/>
      <c r="C27" s="1"/>
      <c r="D27" s="4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/>
      <c r="B28" s="1"/>
      <c r="C28" s="1"/>
      <c r="D28" s="4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"/>
      <c r="D29" s="4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/>
      <c r="C30" s="1"/>
      <c r="D30" s="4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41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"/>
      <c r="C32" s="1"/>
      <c r="D32" s="4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4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D34" s="4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"/>
      <c r="C35" s="1"/>
      <c r="D35" s="4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4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41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"/>
      <c r="C38" s="1"/>
      <c r="D38" s="4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"/>
      <c r="C39" s="1"/>
      <c r="D39" s="41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"/>
      <c r="C40" s="1"/>
      <c r="D40" s="4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>
      <c r="A41" s="1"/>
      <c r="B41" s="1"/>
      <c r="C41" s="1"/>
      <c r="D41" s="4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>
      <c r="A42" s="1"/>
      <c r="B42" s="1"/>
      <c r="C42" s="1"/>
      <c r="D42" s="4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>
      <c r="A43" s="1"/>
      <c r="B43" s="1"/>
      <c r="C43" s="1"/>
      <c r="D43" s="4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>
      <c r="A44" s="1"/>
      <c r="B44" s="1"/>
      <c r="C44" s="1"/>
      <c r="D44" s="4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>
      <c r="A45" s="1"/>
      <c r="B45" s="1"/>
      <c r="C45" s="1"/>
      <c r="D45" s="4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>
      <c r="A46" s="1"/>
      <c r="B46" s="1"/>
      <c r="C46" s="1"/>
      <c r="D46" s="4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>
      <c r="A47" s="1"/>
      <c r="B47" s="1"/>
      <c r="C47" s="1"/>
      <c r="D47" s="4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>
      <c r="A48" s="1"/>
      <c r="B48" s="1"/>
      <c r="C48" s="1"/>
      <c r="D48" s="4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>
      <c r="A49" s="1"/>
      <c r="B49" s="1"/>
      <c r="C49" s="1"/>
      <c r="D49" s="4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>
      <c r="A50" s="1"/>
      <c r="B50" s="1"/>
      <c r="C50" s="1"/>
      <c r="D50" s="4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>
      <c r="A51" s="1"/>
      <c r="B51" s="1"/>
      <c r="C51" s="1"/>
      <c r="D51" s="41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>
      <c r="A52" s="1"/>
      <c r="B52" s="1"/>
      <c r="C52" s="1"/>
      <c r="D52" s="41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>
      <c r="A53" s="1"/>
      <c r="B53" s="1"/>
      <c r="C53" s="1"/>
      <c r="D53" s="4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>
      <c r="A54" s="1"/>
      <c r="B54" s="1"/>
      <c r="C54" s="1"/>
      <c r="D54" s="4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</sheetData>
  <mergeCells count="5">
    <mergeCell ref="E8:E9"/>
    <mergeCell ref="A8:C8"/>
    <mergeCell ref="D8:D9"/>
    <mergeCell ref="A5:E5"/>
    <mergeCell ref="A6:E6"/>
  </mergeCells>
  <printOptions horizontalCentered="1"/>
  <pageMargins left="0.984251968503937" right="0.3937007874015748" top="0.984251968503937" bottom="0.3937007874015748" header="0.5118110236220472" footer="0.5118110236220472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zoomScale="60" zoomScaleNormal="60" workbookViewId="0" topLeftCell="C1">
      <selection activeCell="J2" sqref="J2"/>
    </sheetView>
  </sheetViews>
  <sheetFormatPr defaultColWidth="9.00390625" defaultRowHeight="12.75"/>
  <cols>
    <col min="1" max="1" width="4.375" style="42" customWidth="1"/>
    <col min="2" max="2" width="9.875" style="42" customWidth="1"/>
    <col min="3" max="3" width="8.00390625" style="42" customWidth="1"/>
    <col min="4" max="4" width="21.25390625" style="42" customWidth="1"/>
    <col min="5" max="5" width="35.25390625" style="42" customWidth="1"/>
    <col min="6" max="6" width="50.375" style="43" customWidth="1"/>
    <col min="7" max="7" width="9.875" style="0" customWidth="1"/>
    <col min="8" max="8" width="10.125" style="0" customWidth="1"/>
    <col min="9" max="9" width="32.625" style="0" customWidth="1"/>
    <col min="10" max="10" width="7.75390625" style="0" customWidth="1"/>
    <col min="11" max="11" width="7.00390625" style="0" customWidth="1"/>
    <col min="12" max="12" width="6.625" style="0" customWidth="1"/>
    <col min="13" max="13" width="13.875" style="0" customWidth="1"/>
  </cols>
  <sheetData>
    <row r="1" ht="12.75">
      <c r="I1" s="15" t="s">
        <v>25</v>
      </c>
    </row>
    <row r="2" ht="12.75">
      <c r="I2" s="15" t="s">
        <v>26</v>
      </c>
    </row>
    <row r="3" ht="12.75">
      <c r="I3" s="15" t="s">
        <v>20</v>
      </c>
    </row>
    <row r="4" ht="12.75">
      <c r="I4" s="15" t="s">
        <v>21</v>
      </c>
    </row>
    <row r="5" spans="1:22" s="3" customFormat="1" ht="38.25" customHeight="1">
      <c r="A5" s="439" t="s">
        <v>14</v>
      </c>
      <c r="B5" s="439"/>
      <c r="C5" s="439"/>
      <c r="D5" s="439"/>
      <c r="E5" s="439"/>
      <c r="F5" s="439"/>
      <c r="G5" s="439"/>
      <c r="H5" s="439"/>
      <c r="I5" s="439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35.25" customHeight="1">
      <c r="A6" s="440" t="s">
        <v>27</v>
      </c>
      <c r="B6" s="440"/>
      <c r="C6" s="440"/>
      <c r="D6" s="440"/>
      <c r="E6" s="440"/>
      <c r="F6" s="440"/>
      <c r="G6" s="440"/>
      <c r="H6" s="440"/>
      <c r="I6" s="440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7" spans="6:14" ht="27" customHeight="1">
      <c r="F7" s="45"/>
      <c r="G7" s="46"/>
      <c r="H7" s="46"/>
      <c r="I7" s="46"/>
      <c r="J7" s="47"/>
      <c r="K7" s="47"/>
      <c r="L7" s="47"/>
      <c r="M7" s="47"/>
      <c r="N7" s="47"/>
    </row>
    <row r="8" spans="1:14" s="43" customFormat="1" ht="30.75" customHeight="1">
      <c r="A8" s="48" t="s">
        <v>28</v>
      </c>
      <c r="B8" s="48" t="s">
        <v>29</v>
      </c>
      <c r="C8" s="48" t="s">
        <v>30</v>
      </c>
      <c r="D8" s="48" t="s">
        <v>31</v>
      </c>
      <c r="E8" s="49" t="s">
        <v>32</v>
      </c>
      <c r="F8" s="49" t="s">
        <v>33</v>
      </c>
      <c r="G8" s="48" t="s">
        <v>34</v>
      </c>
      <c r="H8" s="48" t="s">
        <v>35</v>
      </c>
      <c r="I8" s="50" t="s">
        <v>36</v>
      </c>
      <c r="J8" s="51"/>
      <c r="K8" s="52"/>
      <c r="L8" s="52"/>
      <c r="M8" s="51"/>
      <c r="N8" s="51"/>
    </row>
    <row r="9" spans="1:14" s="43" customFormat="1" ht="19.5" customHeight="1">
      <c r="A9" s="441">
        <v>1</v>
      </c>
      <c r="B9" s="432">
        <v>600</v>
      </c>
      <c r="C9" s="432">
        <v>6058</v>
      </c>
      <c r="D9" s="433">
        <v>6672000</v>
      </c>
      <c r="E9" s="435" t="s">
        <v>37</v>
      </c>
      <c r="F9" s="435" t="s">
        <v>38</v>
      </c>
      <c r="G9" s="444">
        <v>2003</v>
      </c>
      <c r="H9" s="444">
        <v>2006</v>
      </c>
      <c r="I9" s="254" t="s">
        <v>39</v>
      </c>
      <c r="J9" s="51"/>
      <c r="K9" s="52"/>
      <c r="L9" s="52"/>
      <c r="M9" s="51"/>
      <c r="N9" s="51"/>
    </row>
    <row r="10" spans="1:14" s="43" customFormat="1" ht="19.5" customHeight="1">
      <c r="A10" s="442"/>
      <c r="B10" s="432"/>
      <c r="C10" s="432"/>
      <c r="D10" s="434"/>
      <c r="E10" s="69"/>
      <c r="F10" s="69"/>
      <c r="G10" s="444"/>
      <c r="H10" s="444"/>
      <c r="I10" s="255"/>
      <c r="J10" s="51"/>
      <c r="K10" s="52"/>
      <c r="L10" s="52"/>
      <c r="M10" s="51"/>
      <c r="N10" s="51"/>
    </row>
    <row r="11" spans="1:14" s="43" customFormat="1" ht="36" customHeight="1">
      <c r="A11" s="442"/>
      <c r="B11" s="285">
        <v>60014</v>
      </c>
      <c r="C11" s="285">
        <v>6059</v>
      </c>
      <c r="D11" s="256">
        <v>4638000</v>
      </c>
      <c r="E11" s="69"/>
      <c r="F11" s="69"/>
      <c r="G11" s="444"/>
      <c r="H11" s="444"/>
      <c r="I11" s="59" t="s">
        <v>40</v>
      </c>
      <c r="J11" s="51"/>
      <c r="K11" s="52"/>
      <c r="L11" s="52"/>
      <c r="M11" s="51"/>
      <c r="N11" s="51"/>
    </row>
    <row r="12" spans="1:14" s="43" customFormat="1" ht="36.75" customHeight="1">
      <c r="A12" s="443"/>
      <c r="B12" s="286"/>
      <c r="C12" s="253"/>
      <c r="D12" s="234"/>
      <c r="E12" s="69"/>
      <c r="F12" s="69"/>
      <c r="G12" s="444"/>
      <c r="H12" s="444"/>
      <c r="I12" s="58" t="s">
        <v>41</v>
      </c>
      <c r="J12" s="51"/>
      <c r="K12" s="52"/>
      <c r="L12" s="52"/>
      <c r="M12" s="51"/>
      <c r="N12" s="51"/>
    </row>
    <row r="13" spans="1:14" s="68" customFormat="1" ht="41.25" customHeight="1">
      <c r="A13" s="60">
        <v>2</v>
      </c>
      <c r="B13" s="253"/>
      <c r="C13" s="61">
        <v>6060</v>
      </c>
      <c r="D13" s="62">
        <v>57000</v>
      </c>
      <c r="E13" s="63" t="s">
        <v>42</v>
      </c>
      <c r="F13" s="55" t="s">
        <v>43</v>
      </c>
      <c r="G13" s="64">
        <v>2006</v>
      </c>
      <c r="H13" s="64">
        <v>2006</v>
      </c>
      <c r="I13" s="65" t="s">
        <v>44</v>
      </c>
      <c r="J13" s="66"/>
      <c r="K13" s="66"/>
      <c r="L13" s="66"/>
      <c r="M13" s="66"/>
      <c r="N13" s="67"/>
    </row>
    <row r="14" spans="1:14" s="68" customFormat="1" ht="18.75" customHeight="1">
      <c r="A14" s="284">
        <v>3</v>
      </c>
      <c r="B14" s="432">
        <v>750</v>
      </c>
      <c r="C14" s="432">
        <v>6060</v>
      </c>
      <c r="D14" s="256">
        <v>50000</v>
      </c>
      <c r="E14" s="430" t="s">
        <v>37</v>
      </c>
      <c r="F14" s="235" t="s">
        <v>45</v>
      </c>
      <c r="G14" s="92">
        <v>2006</v>
      </c>
      <c r="H14" s="92">
        <v>2006</v>
      </c>
      <c r="I14" s="435" t="s">
        <v>46</v>
      </c>
      <c r="J14" s="66"/>
      <c r="K14" s="66"/>
      <c r="L14" s="66"/>
      <c r="M14" s="66"/>
      <c r="N14" s="67"/>
    </row>
    <row r="15" spans="1:14" s="68" customFormat="1" ht="18.75">
      <c r="A15" s="284"/>
      <c r="B15" s="432"/>
      <c r="C15" s="432"/>
      <c r="D15" s="257"/>
      <c r="E15" s="430"/>
      <c r="F15" s="178"/>
      <c r="G15" s="93"/>
      <c r="H15" s="93"/>
      <c r="I15" s="331"/>
      <c r="J15" s="66"/>
      <c r="K15" s="66"/>
      <c r="L15" s="66"/>
      <c r="M15" s="66"/>
      <c r="N15" s="67"/>
    </row>
    <row r="16" spans="1:14" s="68" customFormat="1" ht="18.75" customHeight="1">
      <c r="A16" s="284"/>
      <c r="B16" s="432">
        <v>75020</v>
      </c>
      <c r="C16" s="432"/>
      <c r="D16" s="257"/>
      <c r="E16" s="430"/>
      <c r="F16" s="178"/>
      <c r="G16" s="93"/>
      <c r="H16" s="93"/>
      <c r="I16" s="332"/>
      <c r="J16" s="66"/>
      <c r="K16" s="66"/>
      <c r="L16" s="66"/>
      <c r="M16" s="66"/>
      <c r="N16" s="67"/>
    </row>
    <row r="17" spans="1:14" s="68" customFormat="1" ht="18.75">
      <c r="A17" s="284"/>
      <c r="B17" s="432"/>
      <c r="C17" s="432"/>
      <c r="D17" s="234"/>
      <c r="E17" s="430"/>
      <c r="F17" s="91"/>
      <c r="G17" s="94"/>
      <c r="H17" s="94"/>
      <c r="I17" s="312"/>
      <c r="J17" s="66"/>
      <c r="K17" s="66"/>
      <c r="L17" s="66"/>
      <c r="M17" s="66"/>
      <c r="N17" s="67"/>
    </row>
    <row r="18" spans="1:14" s="68" customFormat="1" ht="18.75" customHeight="1">
      <c r="A18" s="53">
        <v>4</v>
      </c>
      <c r="B18" s="54">
        <v>851</v>
      </c>
      <c r="C18" s="432">
        <v>6060</v>
      </c>
      <c r="D18" s="433">
        <v>84998</v>
      </c>
      <c r="E18" s="435" t="s">
        <v>37</v>
      </c>
      <c r="F18" s="446" t="s">
        <v>47</v>
      </c>
      <c r="G18" s="444">
        <v>2005</v>
      </c>
      <c r="H18" s="444">
        <v>2007</v>
      </c>
      <c r="I18" s="430" t="s">
        <v>46</v>
      </c>
      <c r="J18" s="66"/>
      <c r="K18" s="66"/>
      <c r="L18" s="66"/>
      <c r="M18" s="66"/>
      <c r="N18" s="67"/>
    </row>
    <row r="19" spans="1:14" s="68" customFormat="1" ht="18.75">
      <c r="A19" s="60"/>
      <c r="B19" s="54">
        <v>85111</v>
      </c>
      <c r="C19" s="432"/>
      <c r="D19" s="434"/>
      <c r="E19" s="436"/>
      <c r="F19" s="446"/>
      <c r="G19" s="445"/>
      <c r="H19" s="445"/>
      <c r="I19" s="431"/>
      <c r="J19" s="66"/>
      <c r="K19" s="66"/>
      <c r="L19" s="66"/>
      <c r="M19" s="66"/>
      <c r="N19" s="67"/>
    </row>
    <row r="20" spans="1:14" s="83" customFormat="1" ht="20.25" customHeight="1">
      <c r="A20" s="437" t="s">
        <v>48</v>
      </c>
      <c r="B20" s="438"/>
      <c r="C20" s="438"/>
      <c r="D20" s="77">
        <f>SUM(D9:D19)</f>
        <v>11501998</v>
      </c>
      <c r="E20" s="78" t="s">
        <v>11</v>
      </c>
      <c r="F20" s="79"/>
      <c r="G20" s="80"/>
      <c r="H20" s="80"/>
      <c r="I20" s="81"/>
      <c r="J20" s="82"/>
      <c r="K20" s="82"/>
      <c r="L20" s="82"/>
      <c r="M20" s="82"/>
      <c r="N20" s="82"/>
    </row>
    <row r="21" spans="9:14" ht="12.75">
      <c r="I21" s="84"/>
      <c r="J21" s="47"/>
      <c r="K21" s="47"/>
      <c r="L21" s="47"/>
      <c r="M21" s="47"/>
      <c r="N21" s="47"/>
    </row>
    <row r="22" spans="5:14" ht="12.75">
      <c r="E22" s="85"/>
      <c r="I22" s="84"/>
      <c r="J22" s="47"/>
      <c r="K22" s="47"/>
      <c r="L22" s="47"/>
      <c r="M22" s="47"/>
      <c r="N22" s="47"/>
    </row>
    <row r="23" spans="9:14" ht="12.75">
      <c r="I23" s="84"/>
      <c r="J23" s="47"/>
      <c r="K23" s="47"/>
      <c r="L23" s="47"/>
      <c r="M23" s="47"/>
      <c r="N23" s="47"/>
    </row>
    <row r="24" spans="10:14" ht="12.75">
      <c r="J24" s="47"/>
      <c r="K24" s="47"/>
      <c r="L24" s="47"/>
      <c r="M24" s="47"/>
      <c r="N24" s="47"/>
    </row>
    <row r="25" spans="10:14" ht="12.75">
      <c r="J25" s="47"/>
      <c r="K25" s="47"/>
      <c r="L25" s="47"/>
      <c r="M25" s="47"/>
      <c r="N25" s="47"/>
    </row>
    <row r="26" spans="10:14" ht="12.75">
      <c r="J26" s="47"/>
      <c r="K26" s="47"/>
      <c r="L26" s="47"/>
      <c r="M26" s="47"/>
      <c r="N26" s="47"/>
    </row>
    <row r="27" spans="10:14" ht="12.75">
      <c r="J27" s="47"/>
      <c r="K27" s="47"/>
      <c r="L27" s="47"/>
      <c r="M27" s="47"/>
      <c r="N27" s="47"/>
    </row>
    <row r="28" spans="10:14" ht="12.75">
      <c r="J28" s="47"/>
      <c r="K28" s="47"/>
      <c r="L28" s="47"/>
      <c r="M28" s="47"/>
      <c r="N28" s="47"/>
    </row>
    <row r="29" spans="10:14" ht="12.75">
      <c r="J29" s="47"/>
      <c r="K29" s="47"/>
      <c r="L29" s="47"/>
      <c r="M29" s="47"/>
      <c r="N29" s="47"/>
    </row>
    <row r="30" spans="10:14" ht="12.75">
      <c r="J30" s="47"/>
      <c r="K30" s="47"/>
      <c r="L30" s="47"/>
      <c r="M30" s="47"/>
      <c r="N30" s="47"/>
    </row>
    <row r="31" spans="10:14" ht="12.75">
      <c r="J31" s="47"/>
      <c r="K31" s="47"/>
      <c r="L31" s="47"/>
      <c r="M31" s="47"/>
      <c r="N31" s="47"/>
    </row>
    <row r="32" spans="10:14" ht="12.75">
      <c r="J32" s="47"/>
      <c r="K32" s="47"/>
      <c r="L32" s="47"/>
      <c r="M32" s="47"/>
      <c r="N32" s="47"/>
    </row>
    <row r="33" spans="10:14" ht="12.75">
      <c r="J33" s="47"/>
      <c r="K33" s="47"/>
      <c r="L33" s="47"/>
      <c r="M33" s="47"/>
      <c r="N33" s="47"/>
    </row>
    <row r="34" spans="10:14" ht="12.75">
      <c r="J34" s="47"/>
      <c r="K34" s="47"/>
      <c r="L34" s="47"/>
      <c r="M34" s="47"/>
      <c r="N34" s="47"/>
    </row>
  </sheetData>
  <mergeCells count="32">
    <mergeCell ref="I9:I10"/>
    <mergeCell ref="D14:D17"/>
    <mergeCell ref="F14:F17"/>
    <mergeCell ref="G14:G17"/>
    <mergeCell ref="H14:H17"/>
    <mergeCell ref="F9:F12"/>
    <mergeCell ref="E14:E17"/>
    <mergeCell ref="D11:D12"/>
    <mergeCell ref="E9:E12"/>
    <mergeCell ref="G9:G12"/>
    <mergeCell ref="H9:H12"/>
    <mergeCell ref="A14:A17"/>
    <mergeCell ref="B14:B15"/>
    <mergeCell ref="B16:B17"/>
    <mergeCell ref="C14:C17"/>
    <mergeCell ref="B11:B13"/>
    <mergeCell ref="C11:C12"/>
    <mergeCell ref="C9:C10"/>
    <mergeCell ref="A20:C20"/>
    <mergeCell ref="A5:I5"/>
    <mergeCell ref="A6:I6"/>
    <mergeCell ref="D9:D10"/>
    <mergeCell ref="A9:A12"/>
    <mergeCell ref="B9:B10"/>
    <mergeCell ref="G18:G19"/>
    <mergeCell ref="F18:F19"/>
    <mergeCell ref="H18:H19"/>
    <mergeCell ref="I14:I17"/>
    <mergeCell ref="I18:I19"/>
    <mergeCell ref="C18:C19"/>
    <mergeCell ref="D18:D19"/>
    <mergeCell ref="E18:E19"/>
  </mergeCells>
  <printOptions horizontalCentered="1"/>
  <pageMargins left="0.3937007874015748" right="0.3937007874015748" top="0.5905511811023623" bottom="0.7874015748031497" header="0.5118110236220472" footer="0.5118110236220472"/>
  <pageSetup fitToHeight="1" fitToWidth="1"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view="pageBreakPreview" zoomScaleNormal="75" zoomScaleSheetLayoutView="100" workbookViewId="0" topLeftCell="A1">
      <selection activeCell="F2" sqref="F2"/>
    </sheetView>
  </sheetViews>
  <sheetFormatPr defaultColWidth="9.00390625" defaultRowHeight="12.75"/>
  <cols>
    <col min="1" max="1" width="5.875" style="0" customWidth="1"/>
    <col min="2" max="2" width="8.375" style="0" customWidth="1"/>
    <col min="3" max="3" width="7.125" style="0" customWidth="1"/>
    <col min="4" max="4" width="51.25390625" style="0" customWidth="1"/>
    <col min="5" max="5" width="13.00390625" style="0" customWidth="1"/>
  </cols>
  <sheetData>
    <row r="1" ht="12.75">
      <c r="E1" s="15" t="s">
        <v>49</v>
      </c>
    </row>
    <row r="2" ht="12.75">
      <c r="E2" s="15" t="s">
        <v>26</v>
      </c>
    </row>
    <row r="3" ht="12.75">
      <c r="E3" s="15" t="s">
        <v>20</v>
      </c>
    </row>
    <row r="4" ht="12.75">
      <c r="E4" s="15" t="s">
        <v>21</v>
      </c>
    </row>
    <row r="5" spans="1:5" s="1" customFormat="1" ht="27.75" customHeight="1">
      <c r="A5" s="429" t="s">
        <v>14</v>
      </c>
      <c r="B5" s="429"/>
      <c r="C5" s="429"/>
      <c r="D5" s="429"/>
      <c r="E5" s="429"/>
    </row>
    <row r="6" spans="1:5" s="1" customFormat="1" ht="9" customHeight="1">
      <c r="A6" s="86"/>
      <c r="B6" s="2"/>
      <c r="C6" s="2"/>
      <c r="D6" s="2"/>
      <c r="E6" s="87"/>
    </row>
    <row r="7" spans="1:5" s="1" customFormat="1" ht="21" customHeight="1">
      <c r="A7" s="423" t="s">
        <v>50</v>
      </c>
      <c r="B7" s="423"/>
      <c r="C7" s="423"/>
      <c r="D7" s="423"/>
      <c r="E7" s="423"/>
    </row>
    <row r="8" spans="1:5" s="1" customFormat="1" ht="11.25" customHeight="1" thickBot="1">
      <c r="A8" s="88"/>
      <c r="B8" s="88" t="s">
        <v>11</v>
      </c>
      <c r="C8" s="88"/>
      <c r="D8" s="88"/>
      <c r="E8" s="41" t="s">
        <v>51</v>
      </c>
    </row>
    <row r="9" spans="1:5" s="1" customFormat="1" ht="16.5" customHeight="1">
      <c r="A9" s="448" t="s">
        <v>52</v>
      </c>
      <c r="B9" s="449"/>
      <c r="C9" s="450"/>
      <c r="D9" s="451" t="s">
        <v>53</v>
      </c>
      <c r="E9" s="57" t="s">
        <v>54</v>
      </c>
    </row>
    <row r="10" spans="1:5" s="1" customFormat="1" ht="20.25" customHeight="1" thickBot="1">
      <c r="A10" s="89" t="s">
        <v>55</v>
      </c>
      <c r="B10" s="90" t="s">
        <v>56</v>
      </c>
      <c r="C10" s="90" t="s">
        <v>30</v>
      </c>
      <c r="D10" s="452"/>
      <c r="E10" s="447"/>
    </row>
    <row r="11" spans="1:5" s="10" customFormat="1" ht="12.75">
      <c r="A11" s="95">
        <v>710</v>
      </c>
      <c r="B11" s="96"/>
      <c r="C11" s="97"/>
      <c r="D11" s="97" t="s">
        <v>57</v>
      </c>
      <c r="E11" s="98"/>
    </row>
    <row r="12" spans="1:5" s="10" customFormat="1" ht="13.5" thickBot="1">
      <c r="A12" s="99"/>
      <c r="B12" s="100">
        <v>71097</v>
      </c>
      <c r="C12" s="101"/>
      <c r="D12" s="101" t="s">
        <v>58</v>
      </c>
      <c r="E12" s="102"/>
    </row>
    <row r="13" spans="1:5" s="1" customFormat="1" ht="16.5" customHeight="1" thickBot="1">
      <c r="A13" s="71" t="s">
        <v>59</v>
      </c>
      <c r="B13" s="72"/>
      <c r="C13" s="72"/>
      <c r="D13" s="72"/>
      <c r="E13" s="73"/>
    </row>
    <row r="14" spans="1:5" s="108" customFormat="1" ht="14.25" thickBot="1">
      <c r="A14" s="103"/>
      <c r="B14" s="104"/>
      <c r="C14" s="105"/>
      <c r="D14" s="106" t="s">
        <v>60</v>
      </c>
      <c r="E14" s="107">
        <v>18</v>
      </c>
    </row>
    <row r="15" spans="1:5" s="108" customFormat="1" ht="14.25" thickBot="1">
      <c r="A15" s="103"/>
      <c r="B15" s="104"/>
      <c r="C15" s="109"/>
      <c r="D15" s="110" t="s">
        <v>61</v>
      </c>
      <c r="E15" s="111">
        <f>SUM(E16:E17)</f>
        <v>108500</v>
      </c>
    </row>
    <row r="16" spans="1:5" s="1" customFormat="1" ht="12.75">
      <c r="A16" s="112"/>
      <c r="B16" s="113"/>
      <c r="C16" s="114" t="s">
        <v>62</v>
      </c>
      <c r="D16" s="115" t="s">
        <v>63</v>
      </c>
      <c r="E16" s="116">
        <v>108450</v>
      </c>
    </row>
    <row r="17" spans="1:5" s="1" customFormat="1" ht="13.5" thickBot="1">
      <c r="A17" s="112"/>
      <c r="B17" s="113"/>
      <c r="C17" s="117" t="s">
        <v>64</v>
      </c>
      <c r="D17" s="113" t="s">
        <v>65</v>
      </c>
      <c r="E17" s="118">
        <v>50</v>
      </c>
    </row>
    <row r="18" spans="1:5" s="108" customFormat="1" ht="14.25" thickBot="1">
      <c r="A18" s="103"/>
      <c r="B18" s="104"/>
      <c r="C18" s="119"/>
      <c r="D18" s="110" t="s">
        <v>66</v>
      </c>
      <c r="E18" s="111">
        <f>SUM(E19:E27)</f>
        <v>108518</v>
      </c>
    </row>
    <row r="19" spans="1:5" s="1" customFormat="1" ht="12.75">
      <c r="A19" s="112"/>
      <c r="B19" s="113"/>
      <c r="C19" s="120">
        <v>4010</v>
      </c>
      <c r="D19" s="115" t="s">
        <v>67</v>
      </c>
      <c r="E19" s="116">
        <v>73000</v>
      </c>
    </row>
    <row r="20" spans="1:5" s="1" customFormat="1" ht="12.75">
      <c r="A20" s="112"/>
      <c r="B20" s="113"/>
      <c r="C20" s="121">
        <v>4040</v>
      </c>
      <c r="D20" s="122" t="s">
        <v>68</v>
      </c>
      <c r="E20" s="123">
        <v>6393</v>
      </c>
    </row>
    <row r="21" spans="1:5" s="1" customFormat="1" ht="12.75">
      <c r="A21" s="112"/>
      <c r="B21" s="113"/>
      <c r="C21" s="121">
        <v>4110</v>
      </c>
      <c r="D21" s="122" t="s">
        <v>69</v>
      </c>
      <c r="E21" s="123">
        <v>14450</v>
      </c>
    </row>
    <row r="22" spans="1:5" s="1" customFormat="1" ht="12.75">
      <c r="A22" s="112"/>
      <c r="B22" s="113"/>
      <c r="C22" s="121">
        <v>4120</v>
      </c>
      <c r="D22" s="122" t="s">
        <v>70</v>
      </c>
      <c r="E22" s="123">
        <v>2000</v>
      </c>
    </row>
    <row r="23" spans="1:5" s="1" customFormat="1" ht="12.75">
      <c r="A23" s="112"/>
      <c r="B23" s="113"/>
      <c r="C23" s="121">
        <v>4210</v>
      </c>
      <c r="D23" s="122" t="s">
        <v>71</v>
      </c>
      <c r="E23" s="123">
        <v>4000</v>
      </c>
    </row>
    <row r="24" spans="1:5" s="1" customFormat="1" ht="12.75">
      <c r="A24" s="112"/>
      <c r="B24" s="113"/>
      <c r="C24" s="121">
        <v>4300</v>
      </c>
      <c r="D24" s="122" t="s">
        <v>72</v>
      </c>
      <c r="E24" s="123">
        <v>5000</v>
      </c>
    </row>
    <row r="25" spans="1:5" s="1" customFormat="1" ht="12.75">
      <c r="A25" s="112"/>
      <c r="B25" s="113"/>
      <c r="C25" s="121">
        <v>4410</v>
      </c>
      <c r="D25" s="122" t="s">
        <v>73</v>
      </c>
      <c r="E25" s="123">
        <v>300</v>
      </c>
    </row>
    <row r="26" spans="1:5" s="1" customFormat="1" ht="12.75">
      <c r="A26" s="112"/>
      <c r="B26" s="113"/>
      <c r="C26" s="121">
        <v>4440</v>
      </c>
      <c r="D26" s="122" t="s">
        <v>74</v>
      </c>
      <c r="E26" s="123">
        <v>1875</v>
      </c>
    </row>
    <row r="27" spans="1:5" s="1" customFormat="1" ht="13.5" thickBot="1">
      <c r="A27" s="112"/>
      <c r="B27" s="113"/>
      <c r="C27" s="124">
        <v>4530</v>
      </c>
      <c r="D27" s="113" t="s">
        <v>75</v>
      </c>
      <c r="E27" s="118">
        <v>1500</v>
      </c>
    </row>
    <row r="28" spans="1:5" s="108" customFormat="1" ht="14.25" thickBot="1">
      <c r="A28" s="125"/>
      <c r="B28" s="126"/>
      <c r="C28" s="109"/>
      <c r="D28" s="110" t="s">
        <v>76</v>
      </c>
      <c r="E28" s="111">
        <f>SUM(E14,E15,-E18)</f>
        <v>0</v>
      </c>
    </row>
    <row r="29" spans="1:5" s="1" customFormat="1" ht="13.5" thickBot="1">
      <c r="A29" s="127"/>
      <c r="B29" s="127"/>
      <c r="C29" s="127"/>
      <c r="D29" s="127"/>
      <c r="E29" s="127"/>
    </row>
    <row r="30" spans="1:5" s="10" customFormat="1" ht="12.75">
      <c r="A30" s="95">
        <v>801</v>
      </c>
      <c r="B30" s="96"/>
      <c r="C30" s="97"/>
      <c r="D30" s="97" t="s">
        <v>77</v>
      </c>
      <c r="E30" s="98"/>
    </row>
    <row r="31" spans="1:5" s="10" customFormat="1" ht="13.5" thickBot="1">
      <c r="A31" s="99"/>
      <c r="B31" s="100">
        <v>80197</v>
      </c>
      <c r="C31" s="101"/>
      <c r="D31" s="101" t="s">
        <v>58</v>
      </c>
      <c r="E31" s="102"/>
    </row>
    <row r="32" spans="1:5" s="1" customFormat="1" ht="16.5" thickBot="1">
      <c r="A32" s="74" t="s">
        <v>78</v>
      </c>
      <c r="B32" s="75"/>
      <c r="C32" s="75"/>
      <c r="D32" s="75"/>
      <c r="E32" s="76"/>
    </row>
    <row r="33" spans="1:5" s="108" customFormat="1" ht="14.25" thickBot="1">
      <c r="A33" s="103"/>
      <c r="B33" s="104"/>
      <c r="C33" s="109"/>
      <c r="D33" s="106" t="s">
        <v>60</v>
      </c>
      <c r="E33" s="111">
        <v>2104</v>
      </c>
    </row>
    <row r="34" spans="1:5" s="108" customFormat="1" ht="14.25" thickBot="1">
      <c r="A34" s="103"/>
      <c r="B34" s="104"/>
      <c r="C34" s="109"/>
      <c r="D34" s="110" t="s">
        <v>61</v>
      </c>
      <c r="E34" s="111">
        <f>SUM(E35:E36)</f>
        <v>100000</v>
      </c>
    </row>
    <row r="35" spans="1:5" s="1" customFormat="1" ht="12.75">
      <c r="A35" s="112"/>
      <c r="B35" s="113"/>
      <c r="C35" s="114" t="s">
        <v>79</v>
      </c>
      <c r="D35" s="115" t="s">
        <v>80</v>
      </c>
      <c r="E35" s="116">
        <v>99900</v>
      </c>
    </row>
    <row r="36" spans="1:5" s="1" customFormat="1" ht="13.5" thickBot="1">
      <c r="A36" s="112"/>
      <c r="B36" s="113"/>
      <c r="C36" s="128" t="s">
        <v>64</v>
      </c>
      <c r="D36" s="122" t="s">
        <v>65</v>
      </c>
      <c r="E36" s="123">
        <v>100</v>
      </c>
    </row>
    <row r="37" spans="1:5" s="108" customFormat="1" ht="14.25" thickBot="1">
      <c r="A37" s="103"/>
      <c r="B37" s="104"/>
      <c r="C37" s="119"/>
      <c r="D37" s="110" t="s">
        <v>66</v>
      </c>
      <c r="E37" s="111">
        <f>SUM(E38:E48)</f>
        <v>100000</v>
      </c>
    </row>
    <row r="38" spans="1:5" s="1" customFormat="1" ht="12.75">
      <c r="A38" s="112"/>
      <c r="B38" s="113"/>
      <c r="C38" s="121">
        <v>4010</v>
      </c>
      <c r="D38" s="122" t="s">
        <v>67</v>
      </c>
      <c r="E38" s="123">
        <v>16500</v>
      </c>
    </row>
    <row r="39" spans="1:5" s="1" customFormat="1" ht="12.75">
      <c r="A39" s="112"/>
      <c r="B39" s="113"/>
      <c r="C39" s="121">
        <v>4040</v>
      </c>
      <c r="D39" s="122" t="s">
        <v>68</v>
      </c>
      <c r="E39" s="123">
        <v>1410</v>
      </c>
    </row>
    <row r="40" spans="1:5" s="1" customFormat="1" ht="12.75">
      <c r="A40" s="112"/>
      <c r="B40" s="113"/>
      <c r="C40" s="121">
        <v>4110</v>
      </c>
      <c r="D40" s="122" t="s">
        <v>69</v>
      </c>
      <c r="E40" s="123">
        <v>3370</v>
      </c>
    </row>
    <row r="41" spans="1:5" s="1" customFormat="1" ht="12.75">
      <c r="A41" s="112"/>
      <c r="B41" s="113"/>
      <c r="C41" s="121">
        <v>4120</v>
      </c>
      <c r="D41" s="122" t="s">
        <v>70</v>
      </c>
      <c r="E41" s="123">
        <v>440</v>
      </c>
    </row>
    <row r="42" spans="1:5" s="1" customFormat="1" ht="12.75">
      <c r="A42" s="112"/>
      <c r="B42" s="113"/>
      <c r="C42" s="121">
        <v>4210</v>
      </c>
      <c r="D42" s="122" t="s">
        <v>71</v>
      </c>
      <c r="E42" s="123">
        <v>45148</v>
      </c>
    </row>
    <row r="43" spans="1:5" s="1" customFormat="1" ht="12.75">
      <c r="A43" s="112"/>
      <c r="B43" s="113"/>
      <c r="C43" s="121">
        <v>4260</v>
      </c>
      <c r="D43" s="122" t="s">
        <v>81</v>
      </c>
      <c r="E43" s="123">
        <v>7000</v>
      </c>
    </row>
    <row r="44" spans="1:5" s="1" customFormat="1" ht="12.75">
      <c r="A44" s="112"/>
      <c r="B44" s="113"/>
      <c r="C44" s="121">
        <v>4300</v>
      </c>
      <c r="D44" s="122" t="s">
        <v>72</v>
      </c>
      <c r="E44" s="123">
        <v>23000</v>
      </c>
    </row>
    <row r="45" spans="1:5" s="1" customFormat="1" ht="12.75">
      <c r="A45" s="112"/>
      <c r="B45" s="113"/>
      <c r="C45" s="121">
        <v>4410</v>
      </c>
      <c r="D45" s="122" t="s">
        <v>73</v>
      </c>
      <c r="E45" s="123">
        <v>100</v>
      </c>
    </row>
    <row r="46" spans="1:5" s="1" customFormat="1" ht="12.75">
      <c r="A46" s="112"/>
      <c r="B46" s="113"/>
      <c r="C46" s="121">
        <v>4430</v>
      </c>
      <c r="D46" s="122" t="s">
        <v>82</v>
      </c>
      <c r="E46" s="123">
        <v>1000</v>
      </c>
    </row>
    <row r="47" spans="1:5" s="1" customFormat="1" ht="12.75">
      <c r="A47" s="112"/>
      <c r="B47" s="113"/>
      <c r="C47" s="121">
        <v>4440</v>
      </c>
      <c r="D47" s="122" t="s">
        <v>74</v>
      </c>
      <c r="E47" s="123">
        <v>1532</v>
      </c>
    </row>
    <row r="48" spans="1:5" s="1" customFormat="1" ht="13.5" thickBot="1">
      <c r="A48" s="112"/>
      <c r="B48" s="113"/>
      <c r="C48" s="129">
        <v>4530</v>
      </c>
      <c r="D48" s="130" t="s">
        <v>75</v>
      </c>
      <c r="E48" s="131">
        <v>500</v>
      </c>
    </row>
    <row r="49" spans="1:5" s="108" customFormat="1" ht="14.25" thickBot="1">
      <c r="A49" s="125"/>
      <c r="B49" s="132"/>
      <c r="C49" s="105"/>
      <c r="D49" s="106" t="s">
        <v>76</v>
      </c>
      <c r="E49" s="107">
        <f>SUM(E33,E34,-E37)</f>
        <v>2104</v>
      </c>
    </row>
    <row r="50" spans="1:2" s="1" customFormat="1" ht="12.75">
      <c r="A50" s="56"/>
      <c r="B50" s="56"/>
    </row>
    <row r="51" spans="1:5" s="1" customFormat="1" ht="15.75">
      <c r="A51" s="70" t="s">
        <v>83</v>
      </c>
      <c r="B51" s="70"/>
      <c r="C51" s="70"/>
      <c r="D51" s="133" t="s">
        <v>84</v>
      </c>
      <c r="E51" s="134">
        <f>SUM(E15,E34)</f>
        <v>208500</v>
      </c>
    </row>
    <row r="52" spans="1:5" s="1" customFormat="1" ht="15.75">
      <c r="A52" s="70"/>
      <c r="B52" s="70"/>
      <c r="C52" s="70"/>
      <c r="D52" s="133" t="s">
        <v>85</v>
      </c>
      <c r="E52" s="134">
        <f>SUM(E18,E37)</f>
        <v>208518</v>
      </c>
    </row>
    <row r="53" s="1" customFormat="1" ht="12.75">
      <c r="A53" s="10"/>
    </row>
    <row r="54" s="1" customFormat="1" ht="12.75"/>
  </sheetData>
  <mergeCells count="9">
    <mergeCell ref="A5:E5"/>
    <mergeCell ref="A51:C52"/>
    <mergeCell ref="A7:E7"/>
    <mergeCell ref="A13:E13"/>
    <mergeCell ref="A32:E32"/>
    <mergeCell ref="A50:B50"/>
    <mergeCell ref="E9:E10"/>
    <mergeCell ref="A9:C9"/>
    <mergeCell ref="D9:D10"/>
  </mergeCells>
  <printOptions/>
  <pageMargins left="0.984251968503937" right="0.5905511811023623" top="0.3937007874015748" bottom="0.5905511811023623" header="0.5118110236220472" footer="0.5118110236220472"/>
  <pageSetup fitToHeight="2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view="pageBreakPreview" zoomScaleNormal="75" zoomScaleSheetLayoutView="100" workbookViewId="0" topLeftCell="A1">
      <selection activeCell="F2" sqref="F2"/>
    </sheetView>
  </sheetViews>
  <sheetFormatPr defaultColWidth="9.00390625" defaultRowHeight="12.75"/>
  <cols>
    <col min="1" max="1" width="5.875" style="46" customWidth="1"/>
    <col min="2" max="2" width="8.375" style="46" customWidth="1"/>
    <col min="3" max="3" width="7.125" style="46" customWidth="1"/>
    <col min="4" max="4" width="53.875" style="46" customWidth="1"/>
    <col min="5" max="5" width="17.625" style="46" customWidth="1"/>
  </cols>
  <sheetData>
    <row r="1" spans="1:5" ht="14.25" customHeight="1">
      <c r="A1" s="135"/>
      <c r="B1" s="135"/>
      <c r="C1" s="135"/>
      <c r="D1" s="135"/>
      <c r="E1" s="136" t="s">
        <v>86</v>
      </c>
    </row>
    <row r="2" spans="1:5" ht="12" customHeight="1">
      <c r="A2" s="135"/>
      <c r="B2" s="135"/>
      <c r="C2" s="135"/>
      <c r="D2" s="135"/>
      <c r="E2" s="136" t="s">
        <v>26</v>
      </c>
    </row>
    <row r="3" spans="1:5" ht="11.25" customHeight="1">
      <c r="A3" s="135"/>
      <c r="B3" s="135"/>
      <c r="C3" s="135"/>
      <c r="D3" s="135"/>
      <c r="E3" s="136" t="s">
        <v>20</v>
      </c>
    </row>
    <row r="4" spans="1:5" ht="10.5" customHeight="1">
      <c r="A4" s="135"/>
      <c r="B4" s="135"/>
      <c r="C4" s="135"/>
      <c r="D4" s="135"/>
      <c r="E4" s="137" t="s">
        <v>21</v>
      </c>
    </row>
    <row r="5" spans="1:5" s="1" customFormat="1" ht="43.5" customHeight="1">
      <c r="A5" s="429" t="s">
        <v>14</v>
      </c>
      <c r="B5" s="429"/>
      <c r="C5" s="429"/>
      <c r="D5" s="429"/>
      <c r="E5" s="429"/>
    </row>
    <row r="6" spans="1:5" s="1" customFormat="1" ht="18" customHeight="1">
      <c r="A6" s="423" t="s">
        <v>87</v>
      </c>
      <c r="B6" s="423"/>
      <c r="C6" s="423"/>
      <c r="D6" s="423"/>
      <c r="E6" s="423"/>
    </row>
    <row r="7" spans="1:5" s="1" customFormat="1" ht="10.5" customHeight="1" thickBot="1">
      <c r="A7" s="88"/>
      <c r="B7" s="88" t="s">
        <v>11</v>
      </c>
      <c r="C7" s="88"/>
      <c r="D7" s="88"/>
      <c r="E7" s="41" t="s">
        <v>51</v>
      </c>
    </row>
    <row r="8" spans="1:5" s="1" customFormat="1" ht="12.75" customHeight="1">
      <c r="A8" s="448" t="s">
        <v>52</v>
      </c>
      <c r="B8" s="449"/>
      <c r="C8" s="450"/>
      <c r="D8" s="451" t="s">
        <v>53</v>
      </c>
      <c r="E8" s="455" t="s">
        <v>54</v>
      </c>
    </row>
    <row r="9" spans="1:5" s="1" customFormat="1" ht="13.5" customHeight="1" thickBot="1">
      <c r="A9" s="89" t="s">
        <v>55</v>
      </c>
      <c r="B9" s="90" t="s">
        <v>56</v>
      </c>
      <c r="C9" s="90" t="s">
        <v>30</v>
      </c>
      <c r="D9" s="452"/>
      <c r="E9" s="456"/>
    </row>
    <row r="10" spans="1:5" s="142" customFormat="1" ht="12.75">
      <c r="A10" s="138">
        <v>854</v>
      </c>
      <c r="B10" s="139"/>
      <c r="C10" s="140"/>
      <c r="D10" s="140" t="s">
        <v>88</v>
      </c>
      <c r="E10" s="141"/>
    </row>
    <row r="11" spans="1:5" s="142" customFormat="1" ht="13.5" thickBot="1">
      <c r="A11" s="143"/>
      <c r="B11" s="144">
        <v>85403</v>
      </c>
      <c r="C11" s="145"/>
      <c r="D11" s="145" t="s">
        <v>89</v>
      </c>
      <c r="E11" s="146"/>
    </row>
    <row r="12" spans="1:5" s="147" customFormat="1" ht="16.5" customHeight="1" thickBot="1">
      <c r="A12" s="453" t="s">
        <v>90</v>
      </c>
      <c r="B12" s="454"/>
      <c r="C12" s="454"/>
      <c r="D12" s="454"/>
      <c r="E12" s="454"/>
    </row>
    <row r="13" spans="1:5" s="153" customFormat="1" ht="16.5" thickBot="1">
      <c r="A13" s="148"/>
      <c r="B13" s="149"/>
      <c r="C13" s="150"/>
      <c r="D13" s="151" t="s">
        <v>60</v>
      </c>
      <c r="E13" s="152">
        <v>7553</v>
      </c>
    </row>
    <row r="14" spans="1:5" s="153" customFormat="1" ht="16.5" thickBot="1">
      <c r="A14" s="148"/>
      <c r="B14" s="149"/>
      <c r="C14" s="154"/>
      <c r="D14" s="155" t="s">
        <v>61</v>
      </c>
      <c r="E14" s="156">
        <f>SUM(E15:E16)</f>
        <v>6150</v>
      </c>
    </row>
    <row r="15" spans="1:5" s="147" customFormat="1" ht="15.75">
      <c r="A15" s="157"/>
      <c r="B15" s="158"/>
      <c r="C15" s="159" t="s">
        <v>64</v>
      </c>
      <c r="D15" s="160" t="s">
        <v>65</v>
      </c>
      <c r="E15" s="161">
        <v>150</v>
      </c>
    </row>
    <row r="16" spans="1:5" s="147" customFormat="1" ht="16.5" thickBot="1">
      <c r="A16" s="157"/>
      <c r="B16" s="158"/>
      <c r="C16" s="162" t="s">
        <v>91</v>
      </c>
      <c r="D16" s="158" t="s">
        <v>92</v>
      </c>
      <c r="E16" s="163">
        <v>6000</v>
      </c>
    </row>
    <row r="17" spans="1:5" s="153" customFormat="1" ht="16.5" thickBot="1">
      <c r="A17" s="148"/>
      <c r="B17" s="149"/>
      <c r="C17" s="164"/>
      <c r="D17" s="155" t="s">
        <v>66</v>
      </c>
      <c r="E17" s="156">
        <f>SUM(E18:E20)</f>
        <v>13500</v>
      </c>
    </row>
    <row r="18" spans="1:5" s="147" customFormat="1" ht="15.75">
      <c r="A18" s="157"/>
      <c r="B18" s="158"/>
      <c r="C18" s="165">
        <v>4210</v>
      </c>
      <c r="D18" s="160" t="s">
        <v>71</v>
      </c>
      <c r="E18" s="161">
        <v>4000</v>
      </c>
    </row>
    <row r="19" spans="1:5" s="147" customFormat="1" ht="15.75">
      <c r="A19" s="157"/>
      <c r="B19" s="158"/>
      <c r="C19" s="165">
        <v>4220</v>
      </c>
      <c r="D19" s="160" t="s">
        <v>93</v>
      </c>
      <c r="E19" s="161">
        <v>500</v>
      </c>
    </row>
    <row r="20" spans="1:5" s="147" customFormat="1" ht="16.5" thickBot="1">
      <c r="A20" s="157"/>
      <c r="B20" s="158"/>
      <c r="C20" s="121">
        <v>4300</v>
      </c>
      <c r="D20" s="166" t="s">
        <v>72</v>
      </c>
      <c r="E20" s="167">
        <v>9000</v>
      </c>
    </row>
    <row r="21" spans="1:5" s="153" customFormat="1" ht="16.5" thickBot="1">
      <c r="A21" s="168"/>
      <c r="B21" s="169"/>
      <c r="C21" s="154"/>
      <c r="D21" s="155" t="s">
        <v>76</v>
      </c>
      <c r="E21" s="156">
        <f>SUM(E13:E14,-E17)</f>
        <v>203</v>
      </c>
    </row>
  </sheetData>
  <mergeCells count="6">
    <mergeCell ref="A5:E5"/>
    <mergeCell ref="A6:E6"/>
    <mergeCell ref="A8:C8"/>
    <mergeCell ref="A12:E12"/>
    <mergeCell ref="D8:D9"/>
    <mergeCell ref="E8:E9"/>
  </mergeCells>
  <printOptions/>
  <pageMargins left="0.7874015748031497" right="0.1968503937007874" top="0.3937007874015748" bottom="0.5905511811023623" header="0.5118110236220472" footer="0.5118110236220472"/>
  <pageSetup fitToHeight="1" fitToWidth="1" horizontalDpi="300" verticalDpi="3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view="pageBreakPreview" zoomScale="75" zoomScaleSheetLayoutView="75" workbookViewId="0" topLeftCell="A1">
      <selection activeCell="B24" sqref="B24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6.75390625" style="170" customWidth="1"/>
    <col min="4" max="4" width="74.125" style="0" customWidth="1"/>
    <col min="5" max="6" width="18.375" style="0" customWidth="1"/>
  </cols>
  <sheetData>
    <row r="1" ht="12.75">
      <c r="E1" s="15" t="s">
        <v>94</v>
      </c>
    </row>
    <row r="2" ht="12.75">
      <c r="E2" s="15" t="s">
        <v>26</v>
      </c>
    </row>
    <row r="3" ht="12.75">
      <c r="E3" s="15" t="s">
        <v>20</v>
      </c>
    </row>
    <row r="4" ht="12.75">
      <c r="E4" s="15" t="s">
        <v>21</v>
      </c>
    </row>
    <row r="5" spans="1:5" ht="27" customHeight="1">
      <c r="A5" s="429" t="s">
        <v>14</v>
      </c>
      <c r="B5" s="429"/>
      <c r="C5" s="429"/>
      <c r="D5" s="429"/>
      <c r="E5" s="429"/>
    </row>
    <row r="6" spans="1:5" ht="12.75">
      <c r="A6" s="171"/>
      <c r="B6" s="172"/>
      <c r="C6" s="173"/>
      <c r="D6" s="172"/>
      <c r="E6" s="46"/>
    </row>
    <row r="7" spans="1:5" ht="18" customHeight="1">
      <c r="A7" s="459" t="s">
        <v>95</v>
      </c>
      <c r="B7" s="459"/>
      <c r="C7" s="459"/>
      <c r="D7" s="459"/>
      <c r="E7" s="459"/>
    </row>
    <row r="8" spans="1:5" ht="18" customHeight="1">
      <c r="A8" s="174"/>
      <c r="B8" s="174"/>
      <c r="C8" s="174"/>
      <c r="D8" s="174"/>
      <c r="E8" s="174"/>
    </row>
    <row r="9" spans="1:5" ht="16.5" customHeight="1" thickBot="1">
      <c r="A9" s="175"/>
      <c r="B9" s="176"/>
      <c r="C9" s="177"/>
      <c r="E9" t="s">
        <v>51</v>
      </c>
    </row>
    <row r="10" spans="1:5" s="1" customFormat="1" ht="21" customHeight="1">
      <c r="A10" s="461" t="s">
        <v>52</v>
      </c>
      <c r="B10" s="462"/>
      <c r="C10" s="462"/>
      <c r="D10" s="451" t="s">
        <v>53</v>
      </c>
      <c r="E10" s="457" t="s">
        <v>54</v>
      </c>
    </row>
    <row r="11" spans="1:5" s="1" customFormat="1" ht="18.75" customHeight="1" thickBot="1">
      <c r="A11" s="89" t="s">
        <v>55</v>
      </c>
      <c r="B11" s="90" t="s">
        <v>56</v>
      </c>
      <c r="C11" s="90" t="s">
        <v>30</v>
      </c>
      <c r="D11" s="452"/>
      <c r="E11" s="458"/>
    </row>
    <row r="12" spans="1:5" s="183" customFormat="1" ht="15.75">
      <c r="A12" s="179">
        <v>900</v>
      </c>
      <c r="B12" s="180"/>
      <c r="C12" s="181"/>
      <c r="D12" s="181" t="s">
        <v>96</v>
      </c>
      <c r="E12" s="182"/>
    </row>
    <row r="13" spans="1:5" s="183" customFormat="1" ht="16.5" thickBot="1">
      <c r="A13" s="184"/>
      <c r="B13" s="185">
        <v>90011</v>
      </c>
      <c r="C13" s="186"/>
      <c r="D13" s="187" t="s">
        <v>97</v>
      </c>
      <c r="E13" s="188" t="s">
        <v>11</v>
      </c>
    </row>
    <row r="14" spans="1:5" s="194" customFormat="1" ht="16.5" thickBot="1">
      <c r="A14" s="189"/>
      <c r="B14" s="190"/>
      <c r="C14" s="191"/>
      <c r="D14" s="192" t="s">
        <v>98</v>
      </c>
      <c r="E14" s="193">
        <v>27837</v>
      </c>
    </row>
    <row r="15" spans="1:5" s="194" customFormat="1" ht="16.5" thickBot="1">
      <c r="A15" s="189"/>
      <c r="B15" s="190"/>
      <c r="C15" s="191"/>
      <c r="D15" s="192" t="s">
        <v>61</v>
      </c>
      <c r="E15" s="193">
        <f>SUM(E16:E16)</f>
        <v>70000</v>
      </c>
    </row>
    <row r="16" spans="1:5" s="200" customFormat="1" ht="16.5" thickBot="1">
      <c r="A16" s="195"/>
      <c r="B16" s="196"/>
      <c r="C16" s="197">
        <v>2960</v>
      </c>
      <c r="D16" s="198" t="s">
        <v>99</v>
      </c>
      <c r="E16" s="199">
        <v>70000</v>
      </c>
    </row>
    <row r="17" spans="1:5" s="194" customFormat="1" ht="16.5" thickBot="1">
      <c r="A17" s="189"/>
      <c r="B17" s="190"/>
      <c r="C17" s="201"/>
      <c r="D17" s="192" t="s">
        <v>66</v>
      </c>
      <c r="E17" s="193">
        <f>SUM(E18:E23)</f>
        <v>97100</v>
      </c>
    </row>
    <row r="18" spans="1:5" s="207" customFormat="1" ht="31.5">
      <c r="A18" s="202"/>
      <c r="B18" s="203"/>
      <c r="C18" s="204">
        <v>2440</v>
      </c>
      <c r="D18" s="205" t="s">
        <v>100</v>
      </c>
      <c r="E18" s="206">
        <v>4000</v>
      </c>
    </row>
    <row r="19" spans="1:5" s="200" customFormat="1" ht="15.75">
      <c r="A19" s="195"/>
      <c r="B19" s="198"/>
      <c r="C19" s="208">
        <v>4210</v>
      </c>
      <c r="D19" s="209" t="s">
        <v>71</v>
      </c>
      <c r="E19" s="210">
        <v>6000</v>
      </c>
    </row>
    <row r="20" spans="1:5" s="200" customFormat="1" ht="15.75">
      <c r="A20" s="195"/>
      <c r="B20" s="198"/>
      <c r="C20" s="211">
        <v>4300</v>
      </c>
      <c r="D20" s="212" t="s">
        <v>72</v>
      </c>
      <c r="E20" s="167">
        <v>24000</v>
      </c>
    </row>
    <row r="21" spans="1:5" s="200" customFormat="1" ht="15.75">
      <c r="A21" s="195"/>
      <c r="B21" s="198"/>
      <c r="C21" s="211">
        <v>4410</v>
      </c>
      <c r="D21" s="212" t="s">
        <v>73</v>
      </c>
      <c r="E21" s="167">
        <v>1000</v>
      </c>
    </row>
    <row r="22" spans="1:5" s="200" customFormat="1" ht="15.75">
      <c r="A22" s="195"/>
      <c r="B22" s="198"/>
      <c r="C22" s="213">
        <v>6110</v>
      </c>
      <c r="D22" s="214" t="s">
        <v>101</v>
      </c>
      <c r="E22" s="215">
        <v>38100</v>
      </c>
    </row>
    <row r="23" spans="1:5" s="200" customFormat="1" ht="48" thickBot="1">
      <c r="A23" s="195"/>
      <c r="B23" s="198"/>
      <c r="C23" s="213">
        <v>6260</v>
      </c>
      <c r="D23" s="214" t="s">
        <v>102</v>
      </c>
      <c r="E23" s="215">
        <v>24000</v>
      </c>
    </row>
    <row r="24" spans="1:5" s="194" customFormat="1" ht="16.5" thickBot="1">
      <c r="A24" s="216"/>
      <c r="B24" s="217"/>
      <c r="C24" s="191"/>
      <c r="D24" s="192" t="s">
        <v>103</v>
      </c>
      <c r="E24" s="193">
        <f>SUM(E14,E15,-E17)</f>
        <v>737</v>
      </c>
    </row>
    <row r="26" spans="2:3" ht="12.75">
      <c r="B26" s="460"/>
      <c r="C26" s="460"/>
    </row>
    <row r="28" s="218" customFormat="1" ht="12.75">
      <c r="C28" s="219"/>
    </row>
    <row r="29" s="218" customFormat="1" ht="12.75">
      <c r="C29" s="219"/>
    </row>
    <row r="30" s="218" customFormat="1" ht="12.75">
      <c r="C30" s="219"/>
    </row>
  </sheetData>
  <mergeCells count="6">
    <mergeCell ref="E10:E11"/>
    <mergeCell ref="A5:E5"/>
    <mergeCell ref="A7:E7"/>
    <mergeCell ref="B26:C26"/>
    <mergeCell ref="A10:C10"/>
    <mergeCell ref="D10:D11"/>
  </mergeCells>
  <printOptions/>
  <pageMargins left="1.062992125984252" right="0.3937007874015748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view="pageBreakPreview" zoomScale="75" zoomScaleSheetLayoutView="75" workbookViewId="0" topLeftCell="A1">
      <selection activeCell="F2" sqref="F2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6.75390625" style="170" customWidth="1"/>
    <col min="4" max="4" width="74.125" style="0" customWidth="1"/>
    <col min="5" max="6" width="18.375" style="0" customWidth="1"/>
  </cols>
  <sheetData>
    <row r="1" ht="12.75">
      <c r="E1" s="15" t="s">
        <v>104</v>
      </c>
    </row>
    <row r="2" ht="12.75">
      <c r="E2" s="15" t="s">
        <v>26</v>
      </c>
    </row>
    <row r="3" ht="12.75">
      <c r="E3" s="15" t="s">
        <v>20</v>
      </c>
    </row>
    <row r="4" ht="12.75">
      <c r="E4" s="15" t="s">
        <v>21</v>
      </c>
    </row>
    <row r="5" spans="1:5" ht="27" customHeight="1">
      <c r="A5" s="429" t="s">
        <v>14</v>
      </c>
      <c r="B5" s="429"/>
      <c r="C5" s="429"/>
      <c r="D5" s="429"/>
      <c r="E5" s="429"/>
    </row>
    <row r="6" spans="1:5" ht="12.75">
      <c r="A6" s="171"/>
      <c r="B6" s="172"/>
      <c r="C6" s="173"/>
      <c r="D6" s="172"/>
      <c r="E6" s="46"/>
    </row>
    <row r="7" spans="1:5" ht="18" customHeight="1">
      <c r="A7" s="459" t="s">
        <v>105</v>
      </c>
      <c r="B7" s="459"/>
      <c r="C7" s="459"/>
      <c r="D7" s="459"/>
      <c r="E7" s="459"/>
    </row>
    <row r="8" spans="1:5" ht="18" customHeight="1">
      <c r="A8" s="174"/>
      <c r="B8" s="174"/>
      <c r="C8" s="174"/>
      <c r="D8" s="174"/>
      <c r="E8" s="174"/>
    </row>
    <row r="9" spans="1:5" ht="16.5" customHeight="1" thickBot="1">
      <c r="A9" s="175"/>
      <c r="B9" s="176"/>
      <c r="C9" s="177"/>
      <c r="E9" t="s">
        <v>51</v>
      </c>
    </row>
    <row r="10" spans="1:5" s="1" customFormat="1" ht="21" customHeight="1">
      <c r="A10" s="461" t="s">
        <v>52</v>
      </c>
      <c r="B10" s="462"/>
      <c r="C10" s="462"/>
      <c r="D10" s="451" t="s">
        <v>53</v>
      </c>
      <c r="E10" s="457" t="s">
        <v>54</v>
      </c>
    </row>
    <row r="11" spans="1:5" s="1" customFormat="1" ht="18.75" customHeight="1" thickBot="1">
      <c r="A11" s="89" t="s">
        <v>55</v>
      </c>
      <c r="B11" s="90" t="s">
        <v>56</v>
      </c>
      <c r="C11" s="90" t="s">
        <v>30</v>
      </c>
      <c r="D11" s="452"/>
      <c r="E11" s="458"/>
    </row>
    <row r="12" spans="1:5" s="183" customFormat="1" ht="15.75">
      <c r="A12" s="179">
        <v>710</v>
      </c>
      <c r="B12" s="180"/>
      <c r="C12" s="181"/>
      <c r="D12" s="181" t="s">
        <v>57</v>
      </c>
      <c r="E12" s="182"/>
    </row>
    <row r="13" spans="1:5" s="183" customFormat="1" ht="16.5" thickBot="1">
      <c r="A13" s="184"/>
      <c r="B13" s="185">
        <v>71030</v>
      </c>
      <c r="C13" s="186"/>
      <c r="D13" s="187" t="s">
        <v>106</v>
      </c>
      <c r="E13" s="188" t="s">
        <v>11</v>
      </c>
    </row>
    <row r="14" spans="1:5" s="194" customFormat="1" ht="16.5" thickBot="1">
      <c r="A14" s="189"/>
      <c r="B14" s="190"/>
      <c r="C14" s="191"/>
      <c r="D14" s="192" t="s">
        <v>98</v>
      </c>
      <c r="E14" s="193">
        <v>7000</v>
      </c>
    </row>
    <row r="15" spans="1:5" s="194" customFormat="1" ht="16.5" thickBot="1">
      <c r="A15" s="189"/>
      <c r="B15" s="190"/>
      <c r="C15" s="191"/>
      <c r="D15" s="192" t="s">
        <v>61</v>
      </c>
      <c r="E15" s="193">
        <f>SUM(E16:E17)</f>
        <v>135562</v>
      </c>
    </row>
    <row r="16" spans="1:5" s="194" customFormat="1" ht="15.75">
      <c r="A16" s="189"/>
      <c r="B16" s="190"/>
      <c r="C16" s="220" t="s">
        <v>62</v>
      </c>
      <c r="D16" s="209" t="s">
        <v>63</v>
      </c>
      <c r="E16" s="210">
        <v>135000</v>
      </c>
    </row>
    <row r="17" spans="1:5" s="194" customFormat="1" ht="16.5" thickBot="1">
      <c r="A17" s="189"/>
      <c r="B17" s="190"/>
      <c r="C17" s="220" t="s">
        <v>64</v>
      </c>
      <c r="D17" s="209" t="s">
        <v>65</v>
      </c>
      <c r="E17" s="210">
        <v>562</v>
      </c>
    </row>
    <row r="18" spans="1:5" s="194" customFormat="1" ht="16.5" thickBot="1">
      <c r="A18" s="189"/>
      <c r="B18" s="190"/>
      <c r="C18" s="201"/>
      <c r="D18" s="192" t="s">
        <v>66</v>
      </c>
      <c r="E18" s="193">
        <f>SUM(E19:E20)</f>
        <v>135562</v>
      </c>
    </row>
    <row r="19" spans="1:5" s="200" customFormat="1" ht="15.75">
      <c r="A19" s="195"/>
      <c r="B19" s="198"/>
      <c r="C19" s="211">
        <v>2960</v>
      </c>
      <c r="D19" s="212" t="s">
        <v>99</v>
      </c>
      <c r="E19" s="167">
        <v>27112</v>
      </c>
    </row>
    <row r="20" spans="1:5" s="200" customFormat="1" ht="16.5" thickBot="1">
      <c r="A20" s="195"/>
      <c r="B20" s="198"/>
      <c r="C20" s="211">
        <v>4300</v>
      </c>
      <c r="D20" s="212" t="s">
        <v>72</v>
      </c>
      <c r="E20" s="167">
        <v>108450</v>
      </c>
    </row>
    <row r="21" spans="1:5" s="194" customFormat="1" ht="16.5" thickBot="1">
      <c r="A21" s="216"/>
      <c r="B21" s="217"/>
      <c r="C21" s="191"/>
      <c r="D21" s="192" t="s">
        <v>103</v>
      </c>
      <c r="E21" s="193">
        <f>SUM(E14,E15,-E18)</f>
        <v>7000</v>
      </c>
    </row>
    <row r="23" spans="2:3" ht="12.75">
      <c r="B23" s="460"/>
      <c r="C23" s="460"/>
    </row>
    <row r="25" s="218" customFormat="1" ht="12.75">
      <c r="C25" s="219"/>
    </row>
    <row r="26" s="218" customFormat="1" ht="12.75">
      <c r="C26" s="219"/>
    </row>
    <row r="27" s="218" customFormat="1" ht="12.75">
      <c r="C27" s="219"/>
    </row>
  </sheetData>
  <mergeCells count="6">
    <mergeCell ref="E10:E11"/>
    <mergeCell ref="A5:E5"/>
    <mergeCell ref="A7:E7"/>
    <mergeCell ref="B23:C23"/>
    <mergeCell ref="A10:C10"/>
    <mergeCell ref="D10:D11"/>
  </mergeCells>
  <printOptions/>
  <pageMargins left="1.062992125984252" right="0.3937007874015748" top="0.3937007874015748" bottom="0.3937007874015748" header="0.5118110236220472" footer="0.5118110236220472"/>
  <pageSetup fitToHeight="1" fitToWidth="1" horizontalDpi="300" verticalDpi="3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="75" zoomScaleSheetLayoutView="75" workbookViewId="0" topLeftCell="A1">
      <selection activeCell="B16" sqref="B16"/>
    </sheetView>
  </sheetViews>
  <sheetFormatPr defaultColWidth="9.00390625" defaultRowHeight="12.75"/>
  <cols>
    <col min="1" max="1" width="5.125" style="0" customWidth="1"/>
    <col min="2" max="2" width="5.25390625" style="0" customWidth="1"/>
    <col min="3" max="3" width="8.125" style="0" customWidth="1"/>
    <col min="4" max="4" width="7.875" style="0" customWidth="1"/>
    <col min="5" max="5" width="47.375" style="0" customWidth="1"/>
    <col min="6" max="6" width="18.875" style="0" customWidth="1"/>
    <col min="7" max="7" width="7.75390625" style="0" customWidth="1"/>
  </cols>
  <sheetData>
    <row r="1" ht="12.75">
      <c r="F1" s="15" t="s">
        <v>107</v>
      </c>
    </row>
    <row r="2" ht="12.75">
      <c r="F2" s="15" t="s">
        <v>26</v>
      </c>
    </row>
    <row r="3" ht="12.75">
      <c r="F3" s="15" t="s">
        <v>20</v>
      </c>
    </row>
    <row r="4" ht="12.75">
      <c r="F4" s="15" t="s">
        <v>21</v>
      </c>
    </row>
    <row r="5" spans="1:7" ht="23.25">
      <c r="A5" s="429" t="s">
        <v>14</v>
      </c>
      <c r="B5" s="429"/>
      <c r="C5" s="429"/>
      <c r="D5" s="429"/>
      <c r="E5" s="429"/>
      <c r="F5" s="429"/>
      <c r="G5" s="172"/>
    </row>
    <row r="6" spans="1:7" ht="27.75" customHeight="1">
      <c r="A6" s="465" t="s">
        <v>108</v>
      </c>
      <c r="B6" s="465"/>
      <c r="C6" s="465"/>
      <c r="D6" s="465"/>
      <c r="E6" s="465"/>
      <c r="F6" s="465"/>
      <c r="G6" s="172"/>
    </row>
    <row r="7" ht="12.75">
      <c r="F7" t="s">
        <v>51</v>
      </c>
    </row>
    <row r="8" spans="1:6" s="1" customFormat="1" ht="25.5">
      <c r="A8" s="213" t="s">
        <v>28</v>
      </c>
      <c r="B8" s="221" t="s">
        <v>55</v>
      </c>
      <c r="C8" s="221" t="s">
        <v>109</v>
      </c>
      <c r="D8" s="221" t="s">
        <v>30</v>
      </c>
      <c r="E8" s="213" t="s">
        <v>110</v>
      </c>
      <c r="F8" s="222" t="s">
        <v>111</v>
      </c>
    </row>
    <row r="9" spans="1:6" s="1" customFormat="1" ht="44.25" customHeight="1">
      <c r="A9" s="223">
        <v>1</v>
      </c>
      <c r="B9" s="223">
        <v>801</v>
      </c>
      <c r="C9" s="223">
        <v>80120</v>
      </c>
      <c r="D9" s="223">
        <v>2540</v>
      </c>
      <c r="E9" s="224" t="s">
        <v>112</v>
      </c>
      <c r="F9" s="225">
        <v>34000</v>
      </c>
    </row>
    <row r="10" spans="1:6" s="1" customFormat="1" ht="44.25" customHeight="1">
      <c r="A10" s="223">
        <v>2</v>
      </c>
      <c r="B10" s="223">
        <v>801</v>
      </c>
      <c r="C10" s="223">
        <v>80120</v>
      </c>
      <c r="D10" s="223">
        <v>2540</v>
      </c>
      <c r="E10" s="224" t="s">
        <v>113</v>
      </c>
      <c r="F10" s="225">
        <v>63000</v>
      </c>
    </row>
    <row r="11" spans="1:6" s="1" customFormat="1" ht="68.25" customHeight="1">
      <c r="A11" s="223">
        <v>3</v>
      </c>
      <c r="B11" s="223">
        <v>851</v>
      </c>
      <c r="C11" s="223">
        <v>85111</v>
      </c>
      <c r="D11" s="223">
        <v>6220</v>
      </c>
      <c r="E11" s="226" t="s">
        <v>114</v>
      </c>
      <c r="F11" s="225">
        <v>200000</v>
      </c>
    </row>
    <row r="12" spans="1:6" s="1" customFormat="1" ht="85.5" customHeight="1">
      <c r="A12" s="223">
        <v>4</v>
      </c>
      <c r="B12" s="223">
        <v>853</v>
      </c>
      <c r="C12" s="223">
        <v>85395</v>
      </c>
      <c r="D12" s="223">
        <v>2820</v>
      </c>
      <c r="E12" s="224" t="s">
        <v>115</v>
      </c>
      <c r="F12" s="225">
        <v>5000</v>
      </c>
    </row>
    <row r="13" spans="1:6" s="228" customFormat="1" ht="18.75">
      <c r="A13" s="464" t="s">
        <v>116</v>
      </c>
      <c r="B13" s="464"/>
      <c r="C13" s="464"/>
      <c r="D13" s="464"/>
      <c r="E13" s="464"/>
      <c r="F13" s="227">
        <f>SUM(F9:F12)</f>
        <v>302000</v>
      </c>
    </row>
    <row r="14" spans="3:4" s="1" customFormat="1" ht="12.75">
      <c r="C14" s="463"/>
      <c r="D14" s="463"/>
    </row>
    <row r="15" s="1" customFormat="1" ht="12.75"/>
    <row r="16" s="1" customFormat="1" ht="15.75">
      <c r="B16" s="229"/>
    </row>
    <row r="17" s="1" customFormat="1" ht="12.75">
      <c r="B17" s="230"/>
    </row>
  </sheetData>
  <mergeCells count="4">
    <mergeCell ref="C14:D14"/>
    <mergeCell ref="A13:E13"/>
    <mergeCell ref="A5:F5"/>
    <mergeCell ref="A6:F6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SheetLayoutView="75" workbookViewId="0" topLeftCell="E1">
      <selection activeCell="H2" sqref="H2"/>
    </sheetView>
  </sheetViews>
  <sheetFormatPr defaultColWidth="9.00390625" defaultRowHeight="12.75"/>
  <cols>
    <col min="1" max="1" width="6.375" style="42" customWidth="1"/>
    <col min="2" max="2" width="8.375" style="42" customWidth="1"/>
    <col min="3" max="3" width="10.625" style="0" customWidth="1"/>
    <col min="4" max="4" width="46.125" style="0" customWidth="1"/>
    <col min="5" max="5" width="8.25390625" style="0" customWidth="1"/>
    <col min="6" max="6" width="10.00390625" style="170" customWidth="1"/>
    <col min="7" max="7" width="10.875" style="0" customWidth="1"/>
  </cols>
  <sheetData>
    <row r="1" ht="10.5" customHeight="1">
      <c r="G1" s="136" t="s">
        <v>117</v>
      </c>
    </row>
    <row r="2" ht="9.75" customHeight="1">
      <c r="G2" s="136" t="s">
        <v>26</v>
      </c>
    </row>
    <row r="3" ht="9.75" customHeight="1">
      <c r="G3" s="136" t="s">
        <v>20</v>
      </c>
    </row>
    <row r="4" ht="9.75" customHeight="1">
      <c r="G4" s="136" t="s">
        <v>21</v>
      </c>
    </row>
    <row r="5" ht="6" customHeight="1"/>
    <row r="6" spans="1:7" ht="23.25">
      <c r="A6" s="429" t="s">
        <v>118</v>
      </c>
      <c r="B6" s="429"/>
      <c r="C6" s="429"/>
      <c r="D6" s="429"/>
      <c r="E6" s="429"/>
      <c r="F6" s="429"/>
      <c r="G6" s="429"/>
    </row>
    <row r="7" spans="1:7" ht="6.75" customHeight="1">
      <c r="A7" s="171"/>
      <c r="B7" s="171"/>
      <c r="C7" s="231"/>
      <c r="D7" s="231"/>
      <c r="E7" s="231"/>
      <c r="F7" s="232"/>
      <c r="G7" s="231"/>
    </row>
    <row r="8" spans="1:7" ht="18" customHeight="1">
      <c r="A8" s="467" t="s">
        <v>119</v>
      </c>
      <c r="B8" s="467"/>
      <c r="C8" s="467"/>
      <c r="D8" s="467"/>
      <c r="E8" s="467"/>
      <c r="F8" s="467"/>
      <c r="G8" s="467"/>
    </row>
    <row r="9" spans="1:7" ht="15.75" customHeight="1">
      <c r="A9" s="467"/>
      <c r="B9" s="467"/>
      <c r="C9" s="467"/>
      <c r="D9" s="467"/>
      <c r="E9" s="467"/>
      <c r="F9" s="467"/>
      <c r="G9" s="467"/>
    </row>
    <row r="10" spans="1:7" ht="9.75" customHeight="1">
      <c r="A10" s="233"/>
      <c r="B10" s="233"/>
      <c r="C10" s="233"/>
      <c r="D10" s="233"/>
      <c r="E10" s="233"/>
      <c r="F10" s="233"/>
      <c r="G10" s="233"/>
    </row>
    <row r="11" ht="12.75">
      <c r="G11" t="s">
        <v>51</v>
      </c>
    </row>
    <row r="12" spans="1:7" s="239" customFormat="1" ht="42.75" customHeight="1">
      <c r="A12" s="236" t="s">
        <v>55</v>
      </c>
      <c r="B12" s="236" t="s">
        <v>109</v>
      </c>
      <c r="C12" s="474" t="s">
        <v>120</v>
      </c>
      <c r="D12" s="475"/>
      <c r="E12" s="238" t="s">
        <v>30</v>
      </c>
      <c r="F12" s="238" t="s">
        <v>121</v>
      </c>
      <c r="G12" s="238" t="s">
        <v>122</v>
      </c>
    </row>
    <row r="13" spans="1:7" s="239" customFormat="1" ht="89.25" customHeight="1">
      <c r="A13" s="240" t="s">
        <v>123</v>
      </c>
      <c r="B13" s="240" t="s">
        <v>124</v>
      </c>
      <c r="C13" s="466" t="s">
        <v>125</v>
      </c>
      <c r="D13" s="466"/>
      <c r="E13" s="222">
        <v>2330</v>
      </c>
      <c r="F13" s="241">
        <v>0</v>
      </c>
      <c r="G13" s="241">
        <v>15000</v>
      </c>
    </row>
    <row r="14" spans="1:7" s="239" customFormat="1" ht="45" customHeight="1">
      <c r="A14" s="213">
        <v>600</v>
      </c>
      <c r="B14" s="213">
        <v>60014</v>
      </c>
      <c r="C14" s="468" t="s">
        <v>126</v>
      </c>
      <c r="D14" s="469"/>
      <c r="E14" s="222">
        <v>2320</v>
      </c>
      <c r="F14" s="241">
        <v>5634</v>
      </c>
      <c r="G14" s="241">
        <v>0</v>
      </c>
    </row>
    <row r="15" spans="1:7" s="239" customFormat="1" ht="33" customHeight="1">
      <c r="A15" s="213">
        <v>600</v>
      </c>
      <c r="B15" s="213">
        <v>60014</v>
      </c>
      <c r="C15" s="468" t="s">
        <v>127</v>
      </c>
      <c r="D15" s="469"/>
      <c r="E15" s="222">
        <v>6619</v>
      </c>
      <c r="F15" s="241">
        <v>2136873</v>
      </c>
      <c r="G15" s="241">
        <v>0</v>
      </c>
    </row>
    <row r="16" spans="1:7" s="239" customFormat="1" ht="31.5" customHeight="1">
      <c r="A16" s="213">
        <v>750</v>
      </c>
      <c r="B16" s="213">
        <v>75020</v>
      </c>
      <c r="C16" s="468" t="s">
        <v>128</v>
      </c>
      <c r="D16" s="468"/>
      <c r="E16" s="222">
        <v>2310</v>
      </c>
      <c r="F16" s="241">
        <v>0</v>
      </c>
      <c r="G16" s="241">
        <v>2640</v>
      </c>
    </row>
    <row r="17" spans="1:7" s="239" customFormat="1" ht="31.5" customHeight="1">
      <c r="A17" s="213">
        <v>750</v>
      </c>
      <c r="B17" s="213">
        <v>75020</v>
      </c>
      <c r="C17" s="478" t="s">
        <v>129</v>
      </c>
      <c r="D17" s="478"/>
      <c r="E17" s="222">
        <v>2310</v>
      </c>
      <c r="F17" s="241">
        <v>6840</v>
      </c>
      <c r="G17" s="241">
        <v>0</v>
      </c>
    </row>
    <row r="18" spans="1:7" s="239" customFormat="1" ht="32.25" customHeight="1">
      <c r="A18" s="213">
        <v>801</v>
      </c>
      <c r="B18" s="213">
        <v>80130</v>
      </c>
      <c r="C18" s="468" t="s">
        <v>130</v>
      </c>
      <c r="D18" s="469"/>
      <c r="E18" s="222">
        <v>2310</v>
      </c>
      <c r="F18" s="241">
        <v>0</v>
      </c>
      <c r="G18" s="241">
        <v>20000</v>
      </c>
    </row>
    <row r="19" spans="1:8" s="239" customFormat="1" ht="33.75" customHeight="1">
      <c r="A19" s="213">
        <v>801</v>
      </c>
      <c r="B19" s="213">
        <v>80146</v>
      </c>
      <c r="C19" s="466" t="s">
        <v>131</v>
      </c>
      <c r="D19" s="466"/>
      <c r="E19" s="222">
        <v>2310</v>
      </c>
      <c r="F19" s="241">
        <v>0</v>
      </c>
      <c r="G19" s="241">
        <v>1700</v>
      </c>
      <c r="H19" s="239" t="s">
        <v>11</v>
      </c>
    </row>
    <row r="20" spans="1:7" s="239" customFormat="1" ht="31.5" customHeight="1">
      <c r="A20" s="213">
        <v>854</v>
      </c>
      <c r="B20" s="213">
        <v>85446</v>
      </c>
      <c r="C20" s="466"/>
      <c r="D20" s="466"/>
      <c r="E20" s="222">
        <v>2310</v>
      </c>
      <c r="F20" s="241">
        <v>0</v>
      </c>
      <c r="G20" s="241">
        <v>100</v>
      </c>
    </row>
    <row r="21" spans="1:7" s="239" customFormat="1" ht="15.75">
      <c r="A21" s="213">
        <v>852</v>
      </c>
      <c r="B21" s="213">
        <v>85201</v>
      </c>
      <c r="C21" s="466" t="s">
        <v>132</v>
      </c>
      <c r="D21" s="466"/>
      <c r="E21" s="222">
        <v>2320</v>
      </c>
      <c r="F21" s="241">
        <v>0</v>
      </c>
      <c r="G21" s="241">
        <v>950000</v>
      </c>
    </row>
    <row r="22" spans="1:7" s="239" customFormat="1" ht="15.75">
      <c r="A22" s="213">
        <v>852</v>
      </c>
      <c r="B22" s="213">
        <v>85204</v>
      </c>
      <c r="C22" s="466" t="s">
        <v>133</v>
      </c>
      <c r="D22" s="466"/>
      <c r="E22" s="222">
        <v>2320</v>
      </c>
      <c r="F22" s="241">
        <v>71973</v>
      </c>
      <c r="G22" s="241">
        <v>61537</v>
      </c>
    </row>
    <row r="23" spans="1:7" s="239" customFormat="1" ht="48" customHeight="1">
      <c r="A23" s="213">
        <v>854</v>
      </c>
      <c r="B23" s="213">
        <v>85406</v>
      </c>
      <c r="C23" s="466" t="s">
        <v>134</v>
      </c>
      <c r="D23" s="466"/>
      <c r="E23" s="222">
        <v>2310</v>
      </c>
      <c r="F23" s="241">
        <v>0</v>
      </c>
      <c r="G23" s="241">
        <v>1100</v>
      </c>
    </row>
    <row r="24" spans="1:7" s="239" customFormat="1" ht="65.25" customHeight="1">
      <c r="A24" s="242">
        <v>803</v>
      </c>
      <c r="B24" s="242">
        <v>80309</v>
      </c>
      <c r="C24" s="466" t="s">
        <v>135</v>
      </c>
      <c r="D24" s="466"/>
      <c r="E24" s="222">
        <v>2319</v>
      </c>
      <c r="F24" s="241">
        <v>23395</v>
      </c>
      <c r="G24" s="241">
        <v>0</v>
      </c>
    </row>
    <row r="25" spans="1:7" s="239" customFormat="1" ht="78.75" customHeight="1">
      <c r="A25" s="470">
        <v>854</v>
      </c>
      <c r="B25" s="470">
        <v>85415</v>
      </c>
      <c r="C25" s="466" t="s">
        <v>136</v>
      </c>
      <c r="D25" s="466"/>
      <c r="E25" s="222">
        <v>2329</v>
      </c>
      <c r="F25" s="241">
        <v>108706</v>
      </c>
      <c r="G25" s="241">
        <v>0</v>
      </c>
    </row>
    <row r="26" spans="1:7" s="239" customFormat="1" ht="62.25" customHeight="1">
      <c r="A26" s="471"/>
      <c r="B26" s="471"/>
      <c r="C26" s="479" t="s">
        <v>137</v>
      </c>
      <c r="D26" s="480"/>
      <c r="E26" s="222">
        <v>2330</v>
      </c>
      <c r="F26" s="241">
        <v>5400</v>
      </c>
      <c r="G26" s="241">
        <v>0</v>
      </c>
    </row>
    <row r="27" spans="1:7" s="239" customFormat="1" ht="32.25" customHeight="1">
      <c r="A27" s="213">
        <v>921</v>
      </c>
      <c r="B27" s="213">
        <v>92116</v>
      </c>
      <c r="C27" s="476" t="s">
        <v>138</v>
      </c>
      <c r="D27" s="477"/>
      <c r="E27" s="222">
        <v>2310</v>
      </c>
      <c r="F27" s="241">
        <v>0</v>
      </c>
      <c r="G27" s="241">
        <v>51800</v>
      </c>
    </row>
    <row r="28" spans="1:7" ht="15.75">
      <c r="A28" s="472" t="s">
        <v>139</v>
      </c>
      <c r="B28" s="472"/>
      <c r="C28" s="473"/>
      <c r="D28" s="473"/>
      <c r="E28" s="243"/>
      <c r="F28" s="134">
        <f>SUM(F14:F27)</f>
        <v>2358821</v>
      </c>
      <c r="G28" s="134">
        <f>SUM(G14:G27)</f>
        <v>1088877</v>
      </c>
    </row>
    <row r="29" spans="1:6" ht="15.75">
      <c r="A29" s="244"/>
      <c r="B29" s="244"/>
      <c r="C29" s="245"/>
      <c r="D29" s="246"/>
      <c r="E29" s="246"/>
      <c r="F29" s="247"/>
    </row>
    <row r="30" spans="1:6" ht="15.75">
      <c r="A30" s="244"/>
      <c r="B30" s="244"/>
      <c r="C30" s="229"/>
      <c r="D30" s="246"/>
      <c r="E30" s="246"/>
      <c r="F30" s="247"/>
    </row>
    <row r="31" spans="1:6" ht="15.75">
      <c r="A31" s="244"/>
      <c r="B31" s="244"/>
      <c r="C31" s="229"/>
      <c r="D31" s="246"/>
      <c r="E31" s="246"/>
      <c r="F31" s="247"/>
    </row>
    <row r="32" spans="1:6" ht="15.75">
      <c r="A32" s="244"/>
      <c r="B32" s="244"/>
      <c r="C32" s="229"/>
      <c r="D32" s="246"/>
      <c r="E32" s="246"/>
      <c r="F32" s="247"/>
    </row>
  </sheetData>
  <mergeCells count="20">
    <mergeCell ref="B25:B26"/>
    <mergeCell ref="A28:D28"/>
    <mergeCell ref="C12:D12"/>
    <mergeCell ref="C18:D18"/>
    <mergeCell ref="C27:D27"/>
    <mergeCell ref="C23:D23"/>
    <mergeCell ref="C14:D14"/>
    <mergeCell ref="C17:D17"/>
    <mergeCell ref="C26:D26"/>
    <mergeCell ref="A25:A26"/>
    <mergeCell ref="C13:D13"/>
    <mergeCell ref="A6:G6"/>
    <mergeCell ref="A8:G9"/>
    <mergeCell ref="C25:D25"/>
    <mergeCell ref="C15:D15"/>
    <mergeCell ref="C16:D16"/>
    <mergeCell ref="C24:D24"/>
    <mergeCell ref="C19:D20"/>
    <mergeCell ref="C21:D21"/>
    <mergeCell ref="C22:D22"/>
  </mergeCells>
  <printOptions/>
  <pageMargins left="1.062992125984252" right="0.1968503937007874" top="0.1968503937007874" bottom="0.3937007874015748" header="0.5118110236220472" footer="0.5118110236220472"/>
  <pageSetup fitToHeight="1" fitToWidth="1"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5" zoomScaleNormal="75" workbookViewId="0" topLeftCell="C1">
      <selection activeCell="H2" sqref="H2"/>
    </sheetView>
  </sheetViews>
  <sheetFormatPr defaultColWidth="9.00390625" defaultRowHeight="12.75"/>
  <cols>
    <col min="1" max="1" width="5.125" style="248" bestFit="1" customWidth="1"/>
    <col min="2" max="2" width="28.75390625" style="249" customWidth="1"/>
    <col min="3" max="3" width="8.875" style="248" bestFit="1" customWidth="1"/>
    <col min="4" max="4" width="64.875" style="249" customWidth="1"/>
    <col min="5" max="5" width="8.25390625" style="250" customWidth="1"/>
    <col min="6" max="6" width="10.875" style="251" customWidth="1"/>
    <col min="7" max="7" width="12.125" style="251" customWidth="1"/>
    <col min="8" max="16384" width="13.625" style="0" customWidth="1"/>
  </cols>
  <sheetData>
    <row r="1" ht="12.75">
      <c r="G1" s="252" t="s">
        <v>140</v>
      </c>
    </row>
    <row r="2" ht="12.75">
      <c r="G2" s="252" t="s">
        <v>26</v>
      </c>
    </row>
    <row r="3" ht="12.75">
      <c r="G3" s="252" t="s">
        <v>20</v>
      </c>
    </row>
    <row r="4" ht="12.75">
      <c r="G4" s="252" t="s">
        <v>21</v>
      </c>
    </row>
    <row r="5" ht="7.5" customHeight="1"/>
    <row r="6" spans="1:7" ht="26.25" customHeight="1">
      <c r="A6" s="487" t="s">
        <v>14</v>
      </c>
      <c r="B6" s="487"/>
      <c r="C6" s="487"/>
      <c r="D6" s="487"/>
      <c r="E6" s="487"/>
      <c r="F6" s="487"/>
      <c r="G6" s="487"/>
    </row>
    <row r="7" spans="1:7" ht="18">
      <c r="A7" s="484" t="s">
        <v>141</v>
      </c>
      <c r="B7" s="484"/>
      <c r="C7" s="484"/>
      <c r="D7" s="484"/>
      <c r="E7" s="484"/>
      <c r="F7" s="484"/>
      <c r="G7" s="484"/>
    </row>
    <row r="8" spans="1:7" ht="21.75" customHeight="1">
      <c r="A8" s="484" t="s">
        <v>142</v>
      </c>
      <c r="B8" s="484"/>
      <c r="C8" s="484"/>
      <c r="D8" s="484"/>
      <c r="E8" s="484"/>
      <c r="F8" s="484"/>
      <c r="G8" s="484"/>
    </row>
    <row r="9" spans="1:7" ht="15" customHeight="1">
      <c r="A9" s="258"/>
      <c r="B9" s="259"/>
      <c r="C9" s="260"/>
      <c r="D9" s="259"/>
      <c r="E9" s="261"/>
      <c r="G9" s="262" t="s">
        <v>51</v>
      </c>
    </row>
    <row r="10" spans="1:7" ht="12.75">
      <c r="A10" s="483" t="s">
        <v>55</v>
      </c>
      <c r="B10" s="483" t="s">
        <v>53</v>
      </c>
      <c r="C10" s="483" t="s">
        <v>109</v>
      </c>
      <c r="D10" s="483" t="s">
        <v>53</v>
      </c>
      <c r="E10" s="482" t="s">
        <v>12</v>
      </c>
      <c r="F10" s="482"/>
      <c r="G10" s="483" t="s">
        <v>13</v>
      </c>
    </row>
    <row r="11" spans="1:7" ht="12.75">
      <c r="A11" s="483"/>
      <c r="B11" s="483"/>
      <c r="C11" s="483"/>
      <c r="D11" s="483"/>
      <c r="E11" s="263" t="s">
        <v>30</v>
      </c>
      <c r="F11" s="264" t="s">
        <v>5</v>
      </c>
      <c r="G11" s="483"/>
    </row>
    <row r="12" spans="1:7" ht="12.75">
      <c r="A12" s="265" t="s">
        <v>123</v>
      </c>
      <c r="B12" s="266" t="s">
        <v>143</v>
      </c>
      <c r="C12" s="267" t="s">
        <v>144</v>
      </c>
      <c r="D12" s="268" t="s">
        <v>145</v>
      </c>
      <c r="E12" s="237">
        <v>2110</v>
      </c>
      <c r="F12" s="269">
        <v>35000</v>
      </c>
      <c r="G12" s="269">
        <v>35000</v>
      </c>
    </row>
    <row r="13" spans="1:7" ht="12.75">
      <c r="A13" s="270" t="s">
        <v>146</v>
      </c>
      <c r="B13" s="271" t="s">
        <v>147</v>
      </c>
      <c r="C13" s="267" t="s">
        <v>148</v>
      </c>
      <c r="D13" s="268" t="s">
        <v>149</v>
      </c>
      <c r="E13" s="237">
        <v>2110</v>
      </c>
      <c r="F13" s="269">
        <v>8000</v>
      </c>
      <c r="G13" s="269">
        <v>8000</v>
      </c>
    </row>
    <row r="14" spans="1:7" ht="12.75">
      <c r="A14" s="272"/>
      <c r="B14" s="273"/>
      <c r="C14" s="267" t="s">
        <v>150</v>
      </c>
      <c r="D14" s="268" t="s">
        <v>151</v>
      </c>
      <c r="E14" s="237">
        <v>2110</v>
      </c>
      <c r="F14" s="269">
        <v>25000</v>
      </c>
      <c r="G14" s="269">
        <v>25000</v>
      </c>
    </row>
    <row r="15" spans="1:7" ht="12.75">
      <c r="A15" s="272"/>
      <c r="B15" s="273"/>
      <c r="C15" s="267" t="s">
        <v>152</v>
      </c>
      <c r="D15" s="268" t="s">
        <v>153</v>
      </c>
      <c r="E15" s="237">
        <v>2110</v>
      </c>
      <c r="F15" s="269">
        <v>1200</v>
      </c>
      <c r="G15" s="269">
        <v>1200</v>
      </c>
    </row>
    <row r="16" spans="1:7" ht="12.75">
      <c r="A16" s="274"/>
      <c r="B16" s="275"/>
      <c r="C16" s="267" t="s">
        <v>154</v>
      </c>
      <c r="D16" s="268" t="s">
        <v>155</v>
      </c>
      <c r="E16" s="237">
        <v>2110</v>
      </c>
      <c r="F16" s="269">
        <v>172000</v>
      </c>
      <c r="G16" s="269">
        <v>172000</v>
      </c>
    </row>
    <row r="17" spans="1:7" ht="12.75">
      <c r="A17" s="270" t="s">
        <v>156</v>
      </c>
      <c r="B17" s="271" t="s">
        <v>157</v>
      </c>
      <c r="C17" s="485" t="s">
        <v>158</v>
      </c>
      <c r="D17" s="486" t="s">
        <v>159</v>
      </c>
      <c r="E17" s="237">
        <v>2110</v>
      </c>
      <c r="F17" s="269">
        <v>80000</v>
      </c>
      <c r="G17" s="269">
        <v>80000</v>
      </c>
    </row>
    <row r="18" spans="1:7" ht="12.75">
      <c r="A18" s="272"/>
      <c r="B18" s="273"/>
      <c r="C18" s="485"/>
      <c r="D18" s="486"/>
      <c r="E18" s="237">
        <v>2120</v>
      </c>
      <c r="F18" s="269">
        <v>6500</v>
      </c>
      <c r="G18" s="269">
        <v>6500</v>
      </c>
    </row>
    <row r="19" spans="1:7" ht="12.75">
      <c r="A19" s="274"/>
      <c r="B19" s="275"/>
      <c r="C19" s="267" t="s">
        <v>160</v>
      </c>
      <c r="D19" s="268" t="s">
        <v>161</v>
      </c>
      <c r="E19" s="237">
        <v>2110</v>
      </c>
      <c r="F19" s="269">
        <v>19000</v>
      </c>
      <c r="G19" s="269">
        <v>19000</v>
      </c>
    </row>
    <row r="20" spans="1:7" ht="24.75" customHeight="1">
      <c r="A20" s="277" t="s">
        <v>162</v>
      </c>
      <c r="B20" s="278" t="s">
        <v>163</v>
      </c>
      <c r="C20" s="267" t="s">
        <v>164</v>
      </c>
      <c r="D20" s="268" t="s">
        <v>165</v>
      </c>
      <c r="E20" s="237">
        <v>2110</v>
      </c>
      <c r="F20" s="269">
        <v>1964000</v>
      </c>
      <c r="G20" s="269">
        <v>1964000</v>
      </c>
    </row>
    <row r="21" spans="1:7" ht="25.5">
      <c r="A21" s="277" t="s">
        <v>166</v>
      </c>
      <c r="B21" s="278" t="s">
        <v>167</v>
      </c>
      <c r="C21" s="267" t="s">
        <v>168</v>
      </c>
      <c r="D21" s="268" t="s">
        <v>169</v>
      </c>
      <c r="E21" s="237">
        <v>2110</v>
      </c>
      <c r="F21" s="269">
        <v>512300</v>
      </c>
      <c r="G21" s="269">
        <v>512300</v>
      </c>
    </row>
    <row r="22" spans="1:7" ht="12.75">
      <c r="A22" s="277" t="s">
        <v>170</v>
      </c>
      <c r="B22" s="278" t="s">
        <v>171</v>
      </c>
      <c r="C22" s="267" t="s">
        <v>172</v>
      </c>
      <c r="D22" s="268" t="s">
        <v>173</v>
      </c>
      <c r="E22" s="237">
        <v>2130</v>
      </c>
      <c r="F22" s="279">
        <v>1264000</v>
      </c>
      <c r="G22" s="279">
        <v>1264000</v>
      </c>
    </row>
    <row r="23" spans="1:7" ht="25.5">
      <c r="A23" s="277" t="s">
        <v>174</v>
      </c>
      <c r="B23" s="280" t="s">
        <v>175</v>
      </c>
      <c r="C23" s="267" t="s">
        <v>176</v>
      </c>
      <c r="D23" s="276" t="s">
        <v>177</v>
      </c>
      <c r="E23" s="237">
        <v>2110</v>
      </c>
      <c r="F23" s="279">
        <v>57000</v>
      </c>
      <c r="G23" s="279">
        <v>57000</v>
      </c>
    </row>
    <row r="24" spans="1:7" s="282" customFormat="1" ht="12.75">
      <c r="A24" s="481" t="s">
        <v>178</v>
      </c>
      <c r="B24" s="481"/>
      <c r="C24" s="481"/>
      <c r="D24" s="481"/>
      <c r="E24" s="481"/>
      <c r="F24" s="281">
        <f>SUM(F12:F23)</f>
        <v>4144000</v>
      </c>
      <c r="G24" s="281">
        <f>SUM(G12:G23)</f>
        <v>4144000</v>
      </c>
    </row>
    <row r="25" spans="3:7" ht="12.75">
      <c r="C25" s="248" t="s">
        <v>17</v>
      </c>
      <c r="D25" s="249" t="s">
        <v>179</v>
      </c>
      <c r="F25" s="283">
        <f>SUM(F12:F17,F19:F21,F23:F23)</f>
        <v>2873500</v>
      </c>
      <c r="G25" s="283">
        <f>SUM(G12:G17,G19:G21,G23:G23)</f>
        <v>2873500</v>
      </c>
    </row>
    <row r="26" spans="4:7" ht="12.75">
      <c r="D26" s="249" t="s">
        <v>180</v>
      </c>
      <c r="F26" s="283">
        <f>SUM(F18)</f>
        <v>6500</v>
      </c>
      <c r="G26" s="283">
        <f>SUM(G18)</f>
        <v>6500</v>
      </c>
    </row>
    <row r="27" spans="4:7" ht="12.75">
      <c r="D27" s="249" t="s">
        <v>181</v>
      </c>
      <c r="F27" s="283">
        <f>SUM(F22)</f>
        <v>1264000</v>
      </c>
      <c r="G27" s="283">
        <f>SUM(G22)</f>
        <v>1264000</v>
      </c>
    </row>
  </sheetData>
  <mergeCells count="12">
    <mergeCell ref="A7:G7"/>
    <mergeCell ref="C17:C18"/>
    <mergeCell ref="D17:D18"/>
    <mergeCell ref="A6:G6"/>
    <mergeCell ref="A8:G8"/>
    <mergeCell ref="A24:E24"/>
    <mergeCell ref="E10:F10"/>
    <mergeCell ref="G10:G11"/>
    <mergeCell ref="D10:D11"/>
    <mergeCell ref="C10:C11"/>
    <mergeCell ref="B10:B11"/>
    <mergeCell ref="A10:A11"/>
  </mergeCells>
  <printOptions horizontalCentered="1"/>
  <pageMargins left="0.5905511811023623" right="0.5905511811023623" top="0.2362204724409449" bottom="0.2755905511811024" header="0.4330708661417323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Goleń</dc:creator>
  <cp:keywords/>
  <dc:description/>
  <cp:lastModifiedBy>Starostwo Powiatowe</cp:lastModifiedBy>
  <cp:lastPrinted>2005-12-29T12:18:47Z</cp:lastPrinted>
  <dcterms:created xsi:type="dcterms:W3CDTF">2001-06-19T09:58:43Z</dcterms:created>
  <dcterms:modified xsi:type="dcterms:W3CDTF">2006-01-10T08:16:00Z</dcterms:modified>
  <cp:category/>
  <cp:version/>
  <cp:contentType/>
  <cp:contentStatus/>
</cp:coreProperties>
</file>